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35" windowWidth="19440" windowHeight="7455"/>
  </bookViews>
  <sheets>
    <sheet name="основные мероприятия" sheetId="2" r:id="rId1"/>
  </sheets>
  <definedNames>
    <definedName name="_xlnm._FilterDatabase" localSheetId="0" hidden="1">'основные мероприятия'!$E$5:$L$32</definedName>
  </definedNames>
  <calcPr calcId="125725"/>
</workbook>
</file>

<file path=xl/calcChain.xml><?xml version="1.0" encoding="utf-8"?>
<calcChain xmlns="http://schemas.openxmlformats.org/spreadsheetml/2006/main">
  <c r="L31" i="2"/>
  <c r="K31"/>
  <c r="J31"/>
  <c r="I31"/>
  <c r="H31"/>
  <c r="G31"/>
  <c r="F34"/>
  <c r="F35"/>
  <c r="F37"/>
  <c r="F12" l="1"/>
  <c r="F13"/>
  <c r="F14"/>
  <c r="F18"/>
  <c r="F21"/>
  <c r="F23"/>
  <c r="F24"/>
  <c r="F25"/>
  <c r="F26"/>
  <c r="F27"/>
  <c r="F28"/>
  <c r="F29"/>
  <c r="H22"/>
  <c r="F22" s="1"/>
  <c r="G20"/>
  <c r="F20" s="1"/>
  <c r="G19"/>
  <c r="F19" s="1"/>
  <c r="G17"/>
  <c r="F17" s="1"/>
  <c r="G16"/>
  <c r="F16" s="1"/>
  <c r="G15"/>
  <c r="F15" s="1"/>
  <c r="F31" l="1"/>
  <c r="F11"/>
  <c r="H10" s="1"/>
  <c r="H41" s="1"/>
  <c r="L8" l="1"/>
  <c r="L39" s="1"/>
  <c r="G8"/>
  <c r="G39" s="1"/>
  <c r="I8"/>
  <c r="I39" s="1"/>
  <c r="K9"/>
  <c r="K40" s="1"/>
  <c r="G10"/>
  <c r="G41" s="1"/>
  <c r="I10"/>
  <c r="I41" s="1"/>
  <c r="L9"/>
  <c r="L40" s="1"/>
  <c r="H9"/>
  <c r="H40" s="1"/>
  <c r="J10"/>
  <c r="J41" s="1"/>
  <c r="J8"/>
  <c r="J39" s="1"/>
  <c r="K8"/>
  <c r="K39" s="1"/>
  <c r="G9"/>
  <c r="G40" s="1"/>
  <c r="I9"/>
  <c r="I40" s="1"/>
  <c r="K10"/>
  <c r="K41" s="1"/>
  <c r="H8"/>
  <c r="H39" s="1"/>
  <c r="J9"/>
  <c r="J40" s="1"/>
  <c r="L10"/>
  <c r="L41" s="1"/>
  <c r="H38" l="1"/>
  <c r="K38"/>
  <c r="I38"/>
  <c r="L38"/>
  <c r="J38"/>
  <c r="G38"/>
  <c r="G43"/>
  <c r="H43"/>
  <c r="I43"/>
  <c r="G7"/>
  <c r="L7"/>
  <c r="H7"/>
  <c r="I7"/>
  <c r="F10"/>
  <c r="F41" s="1"/>
  <c r="F8"/>
  <c r="F39" s="1"/>
  <c r="F9"/>
  <c r="F40" s="1"/>
  <c r="J7"/>
  <c r="K7"/>
  <c r="M38" l="1"/>
  <c r="F38"/>
  <c r="F7"/>
</calcChain>
</file>

<file path=xl/sharedStrings.xml><?xml version="1.0" encoding="utf-8"?>
<sst xmlns="http://schemas.openxmlformats.org/spreadsheetml/2006/main" count="110" uniqueCount="73">
  <si>
    <t>Наименование    мероприятия</t>
  </si>
  <si>
    <t>Источник финансирования</t>
  </si>
  <si>
    <t>Поддержка коммунального хозяйства</t>
  </si>
  <si>
    <t>местный бюджет</t>
  </si>
  <si>
    <t>Приобретение и установка узлов учета тепловой энергии</t>
  </si>
  <si>
    <t>Строительство тепловой сети к потребителям от котельной по ул. Дохтурова</t>
  </si>
  <si>
    <t xml:space="preserve">Корректировка схемы теплоснабжения для актуализации </t>
  </si>
  <si>
    <t>2020-2025</t>
  </si>
  <si>
    <t xml:space="preserve"> 1.1</t>
  </si>
  <si>
    <t>Итого, тыс. руб</t>
  </si>
  <si>
    <t>№ п/п</t>
  </si>
  <si>
    <t xml:space="preserve"> 1.</t>
  </si>
  <si>
    <t>итого:</t>
  </si>
  <si>
    <t>Участники муници-пальной программы</t>
  </si>
  <si>
    <t>Капитальный ремонт участков тепловых сетей (замена ветхих сетей)</t>
  </si>
  <si>
    <t>Сроки реали- зации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</si>
  <si>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</si>
  <si>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</si>
  <si>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</si>
  <si>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</si>
  <si>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</si>
  <si>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</si>
  <si>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</si>
  <si>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</si>
  <si>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</si>
  <si>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</si>
  <si>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</si>
  <si>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</si>
  <si>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</si>
  <si>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</si>
  <si>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</si>
  <si>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</si>
  <si>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 xml:space="preserve"> 1.18</t>
  </si>
  <si>
    <t>Содержание технадзора при  капитальном ремонте тепловых сетей</t>
  </si>
  <si>
    <t>Проверка сметной документации на капитальный ремонт тепловых сетей</t>
  </si>
  <si>
    <t xml:space="preserve">Модернизация котельных: замена морально устаревших и изношенных теплообменых аппаратов на современные энергоэффективные </t>
  </si>
  <si>
    <t>Модернизация котельных: приобретение частотных преобразователей для управления сетевыми насосами</t>
  </si>
  <si>
    <t>Модернизация котельных:  замена морально устаревшего и изношенного насосного оборудования на современные энергоэффективные</t>
  </si>
  <si>
    <t>Модернизация котельных: замена морально устаревшей на современную непрерывного действия установку  химводоподготовки</t>
  </si>
  <si>
    <t>Разработка проектной документации по техническому перевооружению котельных</t>
  </si>
  <si>
    <t>Разработка проектной документации по строительству тепловой сети</t>
  </si>
  <si>
    <t>Техническое перевооружение котельной по ул. Г.Соколова с установленной мощностью 14МВт</t>
  </si>
  <si>
    <t>Техническое перевооружение котельной по ул. П.Курсантов. Замена основного оборудования на энергоэффективное, переход на независимую схему подключения, перевод на автоматический режим работы</t>
  </si>
  <si>
    <t>Техническое перевооружение котельной по ул. Заводская. Переход на независимую схему подключения и перевод на автоматический режим работы</t>
  </si>
  <si>
    <t>Техническое перевооружение котельной по ул. Московская, 79. Замена основного оборудования с  увеличением тепловой мощности до 10Гкал/ч</t>
  </si>
  <si>
    <t>Модернизация ЦТП:  Монтаж узла регулировки отопления на ЦТП по ул. Г.Соколова</t>
  </si>
  <si>
    <t>Модернизация ЦТП:  Монтаж узла регулировки отопления на ЦТП по ул. К.Маркса</t>
  </si>
  <si>
    <t>Всего по муниципальной программе, в т.ч.</t>
  </si>
  <si>
    <t>иные источники</t>
  </si>
  <si>
    <t>1.2.</t>
  </si>
  <si>
    <t>Линия освещения участка от ул.Энтузиастов к переезду</t>
  </si>
  <si>
    <t>ОКС и ТИ, отделы Администрации МО ГП "Город Малоярославец" МУП, Организации</t>
  </si>
  <si>
    <t>1.</t>
  </si>
  <si>
    <t>Мероприятия по энергосбережениюи повышению энергитической эффективности системы электроснабжения</t>
  </si>
  <si>
    <t>областной бюджет</t>
  </si>
  <si>
    <t>Основное мероприятие  "Повышение эффективности функционирования коммунального комплекса"</t>
  </si>
  <si>
    <t>Основное мероприятие  "Проведение мероприятий по электроснабжению"</t>
  </si>
  <si>
    <t>Отделы администрации, УМП "КЭиТС", организации, МУП</t>
  </si>
  <si>
    <t>бюджет</t>
  </si>
  <si>
    <t>Капитальный ремонт сети ВЛ-10 кВ фид. №11 и №16 "Водозабор" перевод ВЛ-10 кВ в ВЛИ-10кВ.</t>
  </si>
  <si>
    <t>1.3.</t>
  </si>
  <si>
    <t>1.4.</t>
  </si>
  <si>
    <t>Установка ИТКЗ</t>
  </si>
  <si>
    <t>2020-2021</t>
  </si>
  <si>
    <t>1.5.</t>
  </si>
  <si>
    <t>Замена электросчетчиков на электросчетчики с системой АСКУЭ</t>
  </si>
  <si>
    <t>1.6.</t>
  </si>
  <si>
    <t>к постановлению администрации</t>
  </si>
  <si>
    <t>МО ГП "Город Малоярославец"</t>
  </si>
  <si>
    <t>Приложение №2</t>
  </si>
  <si>
    <t>Замена полностью самортизированных КТП с одним вводом, с ненадежными выносными разъединителями РЛНД-10, питающие скважины городского водозабора на новые КТПН-160 кВа с двумя воздушгыми вводами и трансформаторами ТМГ-160 кВа</t>
  </si>
  <si>
    <t>Замена ВЛ-10 кВ на ВЛИ-10 кВ от ТП 88 "Новыя Заря" до ТП 25 "Магистраль"</t>
  </si>
  <si>
    <t>от   22.01.2020 г.      №37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</si>
</sst>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Border="1"/>
    <xf numFmtId="4" fontId="1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left" vertical="top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/>
    </xf>
    <xf numFmtId="164" fontId="3" fillId="0" borderId="12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4" fillId="0" borderId="0" xfId="0" applyNumberFormat="1" applyFont="1"/>
    <xf numFmtId="164" fontId="1" fillId="0" borderId="9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top"/>
    </xf>
    <xf numFmtId="164" fontId="3" fillId="0" borderId="10" xfId="0" applyNumberFormat="1" applyFont="1" applyBorder="1" applyAlignment="1">
      <alignment horizontal="left" vertical="top"/>
    </xf>
    <xf numFmtId="164" fontId="3" fillId="0" borderId="3" xfId="0" applyNumberFormat="1" applyFont="1" applyBorder="1" applyAlignment="1">
      <alignment horizontal="left" vertical="top"/>
    </xf>
    <xf numFmtId="164" fontId="3" fillId="0" borderId="4" xfId="0" applyNumberFormat="1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top"/>
    </xf>
    <xf numFmtId="164" fontId="3" fillId="0" borderId="5" xfId="0" applyNumberFormat="1" applyFont="1" applyBorder="1" applyAlignment="1">
      <alignment horizontal="left" vertical="top"/>
    </xf>
    <xf numFmtId="164" fontId="3" fillId="0" borderId="6" xfId="0" applyNumberFormat="1" applyFont="1" applyBorder="1" applyAlignment="1">
      <alignment horizontal="left" vertical="top"/>
    </xf>
    <xf numFmtId="164" fontId="3" fillId="0" borderId="11" xfId="0" applyNumberFormat="1" applyFont="1" applyBorder="1" applyAlignment="1">
      <alignment horizontal="left" vertical="top"/>
    </xf>
    <xf numFmtId="164" fontId="3" fillId="0" borderId="7" xfId="0" applyNumberFormat="1" applyFont="1" applyBorder="1" applyAlignment="1">
      <alignment horizontal="left" vertical="top"/>
    </xf>
    <xf numFmtId="164" fontId="3" fillId="0" borderId="8" xfId="0" applyNumberFormat="1" applyFont="1" applyBorder="1" applyAlignment="1">
      <alignment horizontal="center" vertical="top"/>
    </xf>
    <xf numFmtId="164" fontId="3" fillId="0" borderId="12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left" vertical="top" wrapText="1"/>
    </xf>
    <xf numFmtId="164" fontId="1" fillId="0" borderId="9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workbookViewId="0">
      <pane ySplit="5" topLeftCell="A6" activePane="bottomLeft" state="frozenSplit"/>
      <selection pane="bottomLeft" activeCell="B31" sqref="B31:D31"/>
    </sheetView>
  </sheetViews>
  <sheetFormatPr defaultRowHeight="15"/>
  <cols>
    <col min="1" max="1" width="4.140625" customWidth="1"/>
    <col min="2" max="2" width="26.5703125" customWidth="1"/>
    <col min="3" max="3" width="8.7109375" customWidth="1"/>
    <col min="4" max="4" width="14.28515625" customWidth="1"/>
    <col min="5" max="5" width="11.85546875" customWidth="1"/>
    <col min="6" max="6" width="10.42578125" customWidth="1"/>
    <col min="7" max="7" width="9.5703125" bestFit="1" customWidth="1"/>
    <col min="8" max="8" width="10.85546875" customWidth="1"/>
    <col min="9" max="9" width="9.42578125" bestFit="1" customWidth="1"/>
    <col min="10" max="11" width="9.28515625" bestFit="1" customWidth="1"/>
    <col min="12" max="12" width="9.5703125" bestFit="1" customWidth="1"/>
    <col min="13" max="13" width="10.5703125" bestFit="1" customWidth="1"/>
  </cols>
  <sheetData>
    <row r="1" spans="1:14">
      <c r="J1" t="s">
        <v>69</v>
      </c>
    </row>
    <row r="2" spans="1:14">
      <c r="I2" t="s">
        <v>67</v>
      </c>
    </row>
    <row r="3" spans="1:14">
      <c r="I3" t="s">
        <v>68</v>
      </c>
    </row>
    <row r="4" spans="1:14">
      <c r="I4" t="s">
        <v>72</v>
      </c>
    </row>
    <row r="5" spans="1:14" ht="63">
      <c r="A5" s="1" t="s">
        <v>10</v>
      </c>
      <c r="B5" s="1" t="s">
        <v>0</v>
      </c>
      <c r="C5" s="1" t="s">
        <v>15</v>
      </c>
      <c r="D5" s="1" t="s">
        <v>13</v>
      </c>
      <c r="E5" s="1" t="s">
        <v>1</v>
      </c>
      <c r="F5" s="1" t="s">
        <v>9</v>
      </c>
      <c r="G5" s="2">
        <v>2020</v>
      </c>
      <c r="H5" s="2">
        <v>2021</v>
      </c>
      <c r="I5" s="2">
        <v>2022</v>
      </c>
      <c r="J5" s="2">
        <v>2023</v>
      </c>
      <c r="K5" s="2">
        <v>2024</v>
      </c>
      <c r="L5" s="2">
        <v>2025</v>
      </c>
    </row>
    <row r="6" spans="1:14" ht="15.75" hidden="1">
      <c r="A6" s="37" t="s">
        <v>55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1:14" hidden="1">
      <c r="A7" s="49" t="s">
        <v>11</v>
      </c>
      <c r="B7" s="40" t="s">
        <v>2</v>
      </c>
      <c r="C7" s="41"/>
      <c r="D7" s="42"/>
      <c r="E7" s="7" t="s">
        <v>12</v>
      </c>
      <c r="F7" s="8">
        <f ca="1">SUM(G7:L7)</f>
        <v>286399.40999999997</v>
      </c>
      <c r="G7" s="8">
        <f ca="1">G9+G8+G10</f>
        <v>25090.885999999999</v>
      </c>
      <c r="H7" s="8">
        <f t="shared" ref="H7:L7" ca="1" si="0">H9+H8+H10</f>
        <v>231204.01199999999</v>
      </c>
      <c r="I7" s="8">
        <f t="shared" ca="1" si="0"/>
        <v>16199.512000000001</v>
      </c>
      <c r="J7" s="8">
        <f t="shared" ca="1" si="0"/>
        <v>4635</v>
      </c>
      <c r="K7" s="8">
        <f t="shared" ca="1" si="0"/>
        <v>4635</v>
      </c>
      <c r="L7" s="8">
        <f t="shared" ca="1" si="0"/>
        <v>4635</v>
      </c>
      <c r="N7" s="4"/>
    </row>
    <row r="8" spans="1:14" ht="26.25" hidden="1">
      <c r="A8" s="50"/>
      <c r="B8" s="43"/>
      <c r="C8" s="44"/>
      <c r="D8" s="45"/>
      <c r="E8" s="9" t="s">
        <v>3</v>
      </c>
      <c r="F8" s="8">
        <f ca="1">SUM(G8:L8)</f>
        <v>12720</v>
      </c>
      <c r="G8" s="8">
        <f t="shared" ref="G8:L8" ca="1" si="1">SUMIF($E$11:$L$29,"местный бюджет",G11:G29)</f>
        <v>1750</v>
      </c>
      <c r="H8" s="8">
        <f t="shared" ca="1" si="1"/>
        <v>1750</v>
      </c>
      <c r="I8" s="8">
        <f t="shared" ca="1" si="1"/>
        <v>1750</v>
      </c>
      <c r="J8" s="8">
        <f t="shared" ca="1" si="1"/>
        <v>2490</v>
      </c>
      <c r="K8" s="8">
        <f t="shared" ca="1" si="1"/>
        <v>2490</v>
      </c>
      <c r="L8" s="8">
        <f t="shared" ca="1" si="1"/>
        <v>2490</v>
      </c>
      <c r="N8" s="5"/>
    </row>
    <row r="9" spans="1:14" ht="26.25" hidden="1">
      <c r="A9" s="50"/>
      <c r="B9" s="43"/>
      <c r="C9" s="44"/>
      <c r="D9" s="45"/>
      <c r="E9" s="9" t="s">
        <v>54</v>
      </c>
      <c r="F9" s="8">
        <f ca="1">SUM(G9:L9)</f>
        <v>36913.536</v>
      </c>
      <c r="G9" s="8">
        <f t="shared" ref="G9:L9" ca="1" si="2">SUMIF($E$11:$L$29,"Областной бюджет",G11:G29)</f>
        <v>12304.512000000001</v>
      </c>
      <c r="H9" s="8">
        <f t="shared" ca="1" si="2"/>
        <v>12304.512000000001</v>
      </c>
      <c r="I9" s="8">
        <f t="shared" ca="1" si="2"/>
        <v>12304.512000000001</v>
      </c>
      <c r="J9" s="8">
        <f t="shared" ca="1" si="2"/>
        <v>0</v>
      </c>
      <c r="K9" s="8">
        <f t="shared" ca="1" si="2"/>
        <v>0</v>
      </c>
      <c r="L9" s="8">
        <f t="shared" ca="1" si="2"/>
        <v>0</v>
      </c>
      <c r="N9" s="4"/>
    </row>
    <row r="10" spans="1:14" ht="26.25" hidden="1">
      <c r="A10" s="51"/>
      <c r="B10" s="46"/>
      <c r="C10" s="47"/>
      <c r="D10" s="48"/>
      <c r="E10" s="9" t="s">
        <v>48</v>
      </c>
      <c r="F10" s="8">
        <f ca="1">SUM(G10:L10)</f>
        <v>236765.87400000001</v>
      </c>
      <c r="G10" s="8">
        <f t="shared" ref="G10:L10" ca="1" si="3">SUMIF($E$11:$L$29,"иные источники",G11:G29)</f>
        <v>11036.374</v>
      </c>
      <c r="H10" s="8">
        <f t="shared" ca="1" si="3"/>
        <v>217149.5</v>
      </c>
      <c r="I10" s="8">
        <f t="shared" ca="1" si="3"/>
        <v>2145</v>
      </c>
      <c r="J10" s="8">
        <f t="shared" ca="1" si="3"/>
        <v>2145</v>
      </c>
      <c r="K10" s="8">
        <f t="shared" ca="1" si="3"/>
        <v>2145</v>
      </c>
      <c r="L10" s="8">
        <f t="shared" ca="1" si="3"/>
        <v>2145</v>
      </c>
    </row>
    <row r="11" spans="1:14" ht="26.25" hidden="1" customHeight="1">
      <c r="A11" s="54" t="s">
        <v>8</v>
      </c>
      <c r="B11" s="56" t="s">
        <v>14</v>
      </c>
      <c r="C11" s="52" t="s">
        <v>7</v>
      </c>
      <c r="D11" s="58" t="s">
        <v>51</v>
      </c>
      <c r="E11" s="10" t="s">
        <v>3</v>
      </c>
      <c r="F11" s="8">
        <f>SUM(G11:L11)</f>
        <v>11220</v>
      </c>
      <c r="G11" s="11">
        <v>1500</v>
      </c>
      <c r="H11" s="11">
        <v>1500</v>
      </c>
      <c r="I11" s="11">
        <v>1500</v>
      </c>
      <c r="J11" s="11">
        <v>2240</v>
      </c>
      <c r="K11" s="11">
        <v>2240</v>
      </c>
      <c r="L11" s="11">
        <v>2240</v>
      </c>
    </row>
    <row r="12" spans="1:14" ht="26.25" hidden="1">
      <c r="A12" s="55"/>
      <c r="B12" s="57"/>
      <c r="C12" s="53"/>
      <c r="D12" s="58"/>
      <c r="E12" s="10" t="s">
        <v>54</v>
      </c>
      <c r="F12" s="8">
        <f t="shared" ref="F12:F29" si="4">SUM(G12:L12)</f>
        <v>36913.536</v>
      </c>
      <c r="G12" s="11">
        <v>12304.512000000001</v>
      </c>
      <c r="H12" s="11">
        <v>12304.512000000001</v>
      </c>
      <c r="I12" s="11">
        <v>12304.512000000001</v>
      </c>
      <c r="J12" s="11"/>
      <c r="K12" s="11"/>
      <c r="L12" s="11"/>
    </row>
    <row r="13" spans="1:14" ht="38.25" hidden="1">
      <c r="A13" s="12" t="s">
        <v>16</v>
      </c>
      <c r="B13" s="13" t="s">
        <v>33</v>
      </c>
      <c r="C13" s="14" t="s">
        <v>7</v>
      </c>
      <c r="D13" s="58"/>
      <c r="E13" s="10" t="s">
        <v>3</v>
      </c>
      <c r="F13" s="8">
        <f t="shared" si="4"/>
        <v>1200</v>
      </c>
      <c r="G13" s="11">
        <v>200</v>
      </c>
      <c r="H13" s="11">
        <v>200</v>
      </c>
      <c r="I13" s="11">
        <v>200</v>
      </c>
      <c r="J13" s="11">
        <v>200</v>
      </c>
      <c r="K13" s="11">
        <v>200</v>
      </c>
      <c r="L13" s="11">
        <v>200</v>
      </c>
    </row>
    <row r="14" spans="1:14" ht="38.25" hidden="1">
      <c r="A14" s="12" t="s">
        <v>17</v>
      </c>
      <c r="B14" s="13" t="s">
        <v>34</v>
      </c>
      <c r="C14" s="14" t="s">
        <v>7</v>
      </c>
      <c r="D14" s="58"/>
      <c r="E14" s="10" t="s">
        <v>3</v>
      </c>
      <c r="F14" s="8">
        <f t="shared" si="4"/>
        <v>300</v>
      </c>
      <c r="G14" s="11">
        <v>50</v>
      </c>
      <c r="H14" s="11">
        <v>50</v>
      </c>
      <c r="I14" s="11">
        <v>50</v>
      </c>
      <c r="J14" s="11">
        <v>50</v>
      </c>
      <c r="K14" s="11">
        <v>50</v>
      </c>
      <c r="L14" s="11">
        <v>50</v>
      </c>
    </row>
    <row r="15" spans="1:14" ht="64.5" hidden="1">
      <c r="A15" s="12" t="s">
        <v>18</v>
      </c>
      <c r="B15" s="10" t="s">
        <v>35</v>
      </c>
      <c r="C15" s="11" t="s">
        <v>7</v>
      </c>
      <c r="D15" s="58"/>
      <c r="E15" s="15" t="s">
        <v>48</v>
      </c>
      <c r="F15" s="8">
        <f t="shared" si="4"/>
        <v>9376.3770000000004</v>
      </c>
      <c r="G15" s="11">
        <f>1335.44+885.44+2755.497</f>
        <v>4976.3770000000004</v>
      </c>
      <c r="H15" s="11">
        <v>880</v>
      </c>
      <c r="I15" s="11">
        <v>880</v>
      </c>
      <c r="J15" s="11">
        <v>880</v>
      </c>
      <c r="K15" s="11">
        <v>880</v>
      </c>
      <c r="L15" s="11">
        <v>880</v>
      </c>
    </row>
    <row r="16" spans="1:14" ht="53.25" hidden="1" customHeight="1">
      <c r="A16" s="12" t="s">
        <v>19</v>
      </c>
      <c r="B16" s="10" t="s">
        <v>36</v>
      </c>
      <c r="C16" s="11" t="s">
        <v>7</v>
      </c>
      <c r="D16" s="58"/>
      <c r="E16" s="15" t="s">
        <v>48</v>
      </c>
      <c r="F16" s="8">
        <f t="shared" si="4"/>
        <v>2978.3</v>
      </c>
      <c r="G16" s="11">
        <f>332.7+94.6+524.4+94.6+187.4+94.6</f>
        <v>1328.3</v>
      </c>
      <c r="H16" s="11">
        <v>330</v>
      </c>
      <c r="I16" s="11">
        <v>330</v>
      </c>
      <c r="J16" s="11">
        <v>330</v>
      </c>
      <c r="K16" s="11">
        <v>330</v>
      </c>
      <c r="L16" s="11">
        <v>330</v>
      </c>
    </row>
    <row r="17" spans="1:12" ht="64.5" hidden="1">
      <c r="A17" s="12" t="s">
        <v>20</v>
      </c>
      <c r="B17" s="10" t="s">
        <v>37</v>
      </c>
      <c r="C17" s="11" t="s">
        <v>7</v>
      </c>
      <c r="D17" s="58"/>
      <c r="E17" s="15" t="s">
        <v>48</v>
      </c>
      <c r="F17" s="8">
        <f t="shared" si="4"/>
        <v>3227.3910000000001</v>
      </c>
      <c r="G17" s="11">
        <f>180.781+130.707+296.617+419.286</f>
        <v>1027.3910000000001</v>
      </c>
      <c r="H17" s="11">
        <v>440</v>
      </c>
      <c r="I17" s="11">
        <v>440</v>
      </c>
      <c r="J17" s="11">
        <v>440</v>
      </c>
      <c r="K17" s="11">
        <v>440</v>
      </c>
      <c r="L17" s="11">
        <v>440</v>
      </c>
    </row>
    <row r="18" spans="1:12" ht="26.25" hidden="1">
      <c r="A18" s="12" t="s">
        <v>21</v>
      </c>
      <c r="B18" s="10" t="s">
        <v>4</v>
      </c>
      <c r="C18" s="11" t="s">
        <v>7</v>
      </c>
      <c r="D18" s="58"/>
      <c r="E18" s="15" t="s">
        <v>48</v>
      </c>
      <c r="F18" s="8">
        <f t="shared" si="4"/>
        <v>2760</v>
      </c>
      <c r="G18" s="11">
        <v>460</v>
      </c>
      <c r="H18" s="11">
        <v>460</v>
      </c>
      <c r="I18" s="11">
        <v>460</v>
      </c>
      <c r="J18" s="11">
        <v>460</v>
      </c>
      <c r="K18" s="11">
        <v>460</v>
      </c>
      <c r="L18" s="11">
        <v>460</v>
      </c>
    </row>
    <row r="19" spans="1:12" ht="64.5" hidden="1">
      <c r="A19" s="12" t="s">
        <v>22</v>
      </c>
      <c r="B19" s="10" t="s">
        <v>38</v>
      </c>
      <c r="C19" s="11">
        <v>2020</v>
      </c>
      <c r="D19" s="58"/>
      <c r="E19" s="15" t="s">
        <v>48</v>
      </c>
      <c r="F19" s="8">
        <f t="shared" si="4"/>
        <v>279.30599999999998</v>
      </c>
      <c r="G19" s="11">
        <f>119.306+160</f>
        <v>279.30599999999998</v>
      </c>
      <c r="H19" s="11"/>
      <c r="I19" s="11"/>
      <c r="J19" s="11"/>
      <c r="K19" s="11"/>
      <c r="L19" s="11"/>
    </row>
    <row r="20" spans="1:12" ht="39.75" hidden="1" customHeight="1">
      <c r="A20" s="12" t="s">
        <v>23</v>
      </c>
      <c r="B20" s="16" t="s">
        <v>39</v>
      </c>
      <c r="C20" s="11">
        <v>2020</v>
      </c>
      <c r="D20" s="28" t="s">
        <v>51</v>
      </c>
      <c r="E20" s="15" t="s">
        <v>48</v>
      </c>
      <c r="F20" s="8">
        <f t="shared" si="4"/>
        <v>2800</v>
      </c>
      <c r="G20" s="11">
        <f>600+800+800+600</f>
        <v>2800</v>
      </c>
      <c r="H20" s="11"/>
      <c r="I20" s="11"/>
      <c r="J20" s="11"/>
      <c r="K20" s="11"/>
      <c r="L20" s="11"/>
    </row>
    <row r="21" spans="1:12" ht="39" hidden="1">
      <c r="A21" s="12" t="s">
        <v>24</v>
      </c>
      <c r="B21" s="10" t="s">
        <v>40</v>
      </c>
      <c r="C21" s="11">
        <v>2020</v>
      </c>
      <c r="D21" s="29"/>
      <c r="E21" s="15" t="s">
        <v>48</v>
      </c>
      <c r="F21" s="8">
        <f t="shared" si="4"/>
        <v>130</v>
      </c>
      <c r="G21" s="11">
        <v>130</v>
      </c>
      <c r="H21" s="11"/>
      <c r="I21" s="11"/>
      <c r="J21" s="11"/>
      <c r="K21" s="11"/>
      <c r="L21" s="11"/>
    </row>
    <row r="22" spans="1:12" ht="39" hidden="1">
      <c r="A22" s="12" t="s">
        <v>25</v>
      </c>
      <c r="B22" s="10" t="s">
        <v>5</v>
      </c>
      <c r="C22" s="11">
        <v>2021</v>
      </c>
      <c r="D22" s="29"/>
      <c r="E22" s="15" t="s">
        <v>48</v>
      </c>
      <c r="F22" s="8">
        <f t="shared" si="4"/>
        <v>6400</v>
      </c>
      <c r="G22" s="11"/>
      <c r="H22" s="11">
        <f>5760+640</f>
        <v>6400</v>
      </c>
      <c r="I22" s="11"/>
      <c r="J22" s="11"/>
      <c r="K22" s="11"/>
      <c r="L22" s="11"/>
    </row>
    <row r="23" spans="1:12" ht="26.25" hidden="1" customHeight="1">
      <c r="A23" s="17" t="s">
        <v>26</v>
      </c>
      <c r="B23" s="18" t="s">
        <v>41</v>
      </c>
      <c r="C23" s="19">
        <v>2021</v>
      </c>
      <c r="D23" s="29"/>
      <c r="E23" s="10" t="s">
        <v>48</v>
      </c>
      <c r="F23" s="8">
        <f t="shared" si="4"/>
        <v>89200</v>
      </c>
      <c r="G23" s="11"/>
      <c r="H23" s="11">
        <v>89200</v>
      </c>
      <c r="I23" s="11"/>
      <c r="J23" s="11"/>
      <c r="K23" s="11"/>
      <c r="L23" s="11"/>
    </row>
    <row r="24" spans="1:12" ht="78" hidden="1" customHeight="1">
      <c r="A24" s="17" t="s">
        <v>27</v>
      </c>
      <c r="B24" s="20" t="s">
        <v>42</v>
      </c>
      <c r="C24" s="19">
        <v>2021</v>
      </c>
      <c r="D24" s="29"/>
      <c r="E24" s="10" t="s">
        <v>48</v>
      </c>
      <c r="F24" s="8">
        <f t="shared" si="4"/>
        <v>44000</v>
      </c>
      <c r="G24" s="11"/>
      <c r="H24" s="11">
        <v>44000</v>
      </c>
      <c r="I24" s="11"/>
      <c r="J24" s="11"/>
      <c r="K24" s="11"/>
      <c r="L24" s="11"/>
    </row>
    <row r="25" spans="1:12" ht="64.5" hidden="1" customHeight="1">
      <c r="A25" s="17" t="s">
        <v>28</v>
      </c>
      <c r="B25" s="20" t="s">
        <v>43</v>
      </c>
      <c r="C25" s="19">
        <v>2021</v>
      </c>
      <c r="D25" s="29"/>
      <c r="E25" s="10" t="s">
        <v>48</v>
      </c>
      <c r="F25" s="8">
        <f t="shared" si="4"/>
        <v>12000</v>
      </c>
      <c r="G25" s="11"/>
      <c r="H25" s="11">
        <v>12000</v>
      </c>
      <c r="I25" s="11"/>
      <c r="J25" s="11"/>
      <c r="K25" s="11"/>
      <c r="L25" s="11"/>
    </row>
    <row r="26" spans="1:12" ht="63.75" hidden="1" customHeight="1">
      <c r="A26" s="17" t="s">
        <v>29</v>
      </c>
      <c r="B26" s="20" t="s">
        <v>44</v>
      </c>
      <c r="C26" s="19">
        <v>2021</v>
      </c>
      <c r="D26" s="28" t="s">
        <v>51</v>
      </c>
      <c r="E26" s="16" t="s">
        <v>48</v>
      </c>
      <c r="F26" s="8">
        <f t="shared" si="4"/>
        <v>61600</v>
      </c>
      <c r="G26" s="11"/>
      <c r="H26" s="11">
        <v>61600</v>
      </c>
      <c r="I26" s="11"/>
      <c r="J26" s="11"/>
      <c r="K26" s="11"/>
      <c r="L26" s="11"/>
    </row>
    <row r="27" spans="1:12" ht="48" hidden="1" customHeight="1">
      <c r="A27" s="21" t="s">
        <v>30</v>
      </c>
      <c r="B27" s="10" t="s">
        <v>45</v>
      </c>
      <c r="C27" s="11">
        <v>2020</v>
      </c>
      <c r="D27" s="29"/>
      <c r="E27" s="16" t="s">
        <v>48</v>
      </c>
      <c r="F27" s="8">
        <f t="shared" si="4"/>
        <v>494.7</v>
      </c>
      <c r="G27" s="11"/>
      <c r="H27" s="11">
        <v>494.7</v>
      </c>
      <c r="I27" s="11"/>
      <c r="J27" s="11"/>
      <c r="K27" s="11"/>
      <c r="L27" s="11"/>
    </row>
    <row r="28" spans="1:12" ht="47.25" hidden="1" customHeight="1">
      <c r="A28" s="21" t="s">
        <v>31</v>
      </c>
      <c r="B28" s="10" t="s">
        <v>46</v>
      </c>
      <c r="C28" s="11">
        <v>2020</v>
      </c>
      <c r="D28" s="29"/>
      <c r="E28" s="16" t="s">
        <v>48</v>
      </c>
      <c r="F28" s="8">
        <f t="shared" si="4"/>
        <v>1309.8</v>
      </c>
      <c r="G28" s="11"/>
      <c r="H28" s="11">
        <v>1309.8</v>
      </c>
      <c r="I28" s="11"/>
      <c r="J28" s="11"/>
      <c r="K28" s="11"/>
      <c r="L28" s="11"/>
    </row>
    <row r="29" spans="1:12" ht="40.5" hidden="1" customHeight="1">
      <c r="A29" s="21" t="s">
        <v>32</v>
      </c>
      <c r="B29" s="10" t="s">
        <v>6</v>
      </c>
      <c r="C29" s="11" t="s">
        <v>7</v>
      </c>
      <c r="D29" s="30"/>
      <c r="E29" s="16" t="s">
        <v>48</v>
      </c>
      <c r="F29" s="8">
        <f t="shared" si="4"/>
        <v>210</v>
      </c>
      <c r="G29" s="11">
        <v>35</v>
      </c>
      <c r="H29" s="11">
        <v>35</v>
      </c>
      <c r="I29" s="11">
        <v>35</v>
      </c>
      <c r="J29" s="11">
        <v>35</v>
      </c>
      <c r="K29" s="11">
        <v>35</v>
      </c>
      <c r="L29" s="11">
        <v>35</v>
      </c>
    </row>
    <row r="30" spans="1:12" ht="25.5" customHeight="1">
      <c r="A30" s="62" t="s">
        <v>56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</row>
    <row r="31" spans="1:12" ht="26.25">
      <c r="A31" s="22" t="s">
        <v>52</v>
      </c>
      <c r="B31" s="59" t="s">
        <v>53</v>
      </c>
      <c r="C31" s="60"/>
      <c r="D31" s="61"/>
      <c r="E31" s="9" t="s">
        <v>3</v>
      </c>
      <c r="F31" s="8">
        <f>SUM(G31:L31)</f>
        <v>3200</v>
      </c>
      <c r="G31" s="8">
        <f>G32+G33+G34+G35+G36+G37</f>
        <v>700</v>
      </c>
      <c r="H31" s="8">
        <f t="shared" ref="H31:L31" si="5">H32+H33+H34+H35+H36+H37</f>
        <v>500</v>
      </c>
      <c r="I31" s="8">
        <f t="shared" si="5"/>
        <v>500</v>
      </c>
      <c r="J31" s="8">
        <f t="shared" si="5"/>
        <v>500</v>
      </c>
      <c r="K31" s="8">
        <f t="shared" si="5"/>
        <v>500</v>
      </c>
      <c r="L31" s="8">
        <f t="shared" si="5"/>
        <v>500</v>
      </c>
    </row>
    <row r="32" spans="1:12" ht="45" customHeight="1">
      <c r="A32" s="12" t="s">
        <v>8</v>
      </c>
      <c r="B32" s="23" t="s">
        <v>59</v>
      </c>
      <c r="C32" s="11" t="s">
        <v>7</v>
      </c>
      <c r="D32" s="28" t="s">
        <v>57</v>
      </c>
      <c r="E32" s="28" t="s">
        <v>3</v>
      </c>
      <c r="F32" s="8">
        <v>0</v>
      </c>
      <c r="G32" s="11"/>
      <c r="H32" s="11"/>
      <c r="I32" s="11"/>
      <c r="J32" s="11"/>
      <c r="K32" s="11"/>
      <c r="L32" s="11"/>
    </row>
    <row r="33" spans="1:13" ht="129.75" customHeight="1">
      <c r="A33" s="27" t="s">
        <v>49</v>
      </c>
      <c r="B33" s="23" t="s">
        <v>70</v>
      </c>
      <c r="C33" s="11" t="s">
        <v>7</v>
      </c>
      <c r="D33" s="29"/>
      <c r="E33" s="29"/>
      <c r="F33" s="8">
        <v>0</v>
      </c>
      <c r="G33" s="11"/>
      <c r="H33" s="11"/>
      <c r="I33" s="11"/>
      <c r="J33" s="11"/>
      <c r="K33" s="11"/>
      <c r="L33" s="11"/>
    </row>
    <row r="34" spans="1:13" ht="45" customHeight="1">
      <c r="A34" s="27" t="s">
        <v>60</v>
      </c>
      <c r="B34" s="23" t="s">
        <v>71</v>
      </c>
      <c r="C34" s="11" t="s">
        <v>7</v>
      </c>
      <c r="D34" s="29"/>
      <c r="E34" s="29"/>
      <c r="F34" s="8">
        <f>G34+H34+I34+J34+K34+L34</f>
        <v>2600</v>
      </c>
      <c r="G34" s="11">
        <v>300</v>
      </c>
      <c r="H34" s="11">
        <v>300</v>
      </c>
      <c r="I34" s="11">
        <v>500</v>
      </c>
      <c r="J34" s="11">
        <v>500</v>
      </c>
      <c r="K34" s="11">
        <v>500</v>
      </c>
      <c r="L34" s="11">
        <v>500</v>
      </c>
    </row>
    <row r="35" spans="1:13" ht="45" customHeight="1">
      <c r="A35" s="27" t="s">
        <v>61</v>
      </c>
      <c r="B35" s="23" t="s">
        <v>62</v>
      </c>
      <c r="C35" s="11" t="s">
        <v>63</v>
      </c>
      <c r="D35" s="29"/>
      <c r="E35" s="29"/>
      <c r="F35" s="8">
        <f>G35+H35+I35+J35+K35+L35</f>
        <v>400</v>
      </c>
      <c r="G35" s="11">
        <v>200</v>
      </c>
      <c r="H35" s="11">
        <v>200</v>
      </c>
      <c r="I35" s="11"/>
      <c r="J35" s="11"/>
      <c r="K35" s="11"/>
      <c r="L35" s="11"/>
    </row>
    <row r="36" spans="1:13" ht="45" customHeight="1">
      <c r="A36" s="27" t="s">
        <v>64</v>
      </c>
      <c r="B36" s="23" t="s">
        <v>65</v>
      </c>
      <c r="C36" s="11"/>
      <c r="D36" s="29"/>
      <c r="E36" s="29"/>
      <c r="F36" s="8">
        <v>0</v>
      </c>
      <c r="G36" s="11"/>
      <c r="H36" s="11"/>
      <c r="I36" s="11"/>
      <c r="J36" s="11"/>
      <c r="K36" s="11"/>
      <c r="L36" s="11"/>
    </row>
    <row r="37" spans="1:13" ht="36" customHeight="1">
      <c r="A37" s="21" t="s">
        <v>66</v>
      </c>
      <c r="B37" s="23" t="s">
        <v>50</v>
      </c>
      <c r="C37" s="11">
        <v>2020</v>
      </c>
      <c r="D37" s="30"/>
      <c r="E37" s="30"/>
      <c r="F37" s="8">
        <f>G37</f>
        <v>200</v>
      </c>
      <c r="G37" s="11">
        <v>200</v>
      </c>
      <c r="H37" s="11"/>
      <c r="I37" s="11"/>
      <c r="J37" s="11"/>
      <c r="K37" s="11"/>
      <c r="L37" s="11"/>
    </row>
    <row r="38" spans="1:13" s="3" customFormat="1" ht="24.75" hidden="1" customHeight="1">
      <c r="A38" s="33" t="s">
        <v>47</v>
      </c>
      <c r="B38" s="34"/>
      <c r="C38" s="34"/>
      <c r="D38" s="34"/>
      <c r="E38" s="35"/>
      <c r="F38" s="8">
        <f ca="1">F39+F40+F41</f>
        <v>289599.41000000003</v>
      </c>
      <c r="G38" s="8">
        <f t="shared" ref="G38:L38" ca="1" si="6">G39+G40+G41</f>
        <v>25790.885999999999</v>
      </c>
      <c r="H38" s="8">
        <f t="shared" ca="1" si="6"/>
        <v>231704.01199999999</v>
      </c>
      <c r="I38" s="8">
        <f t="shared" ca="1" si="6"/>
        <v>16699.512000000002</v>
      </c>
      <c r="J38" s="8">
        <f t="shared" ca="1" si="6"/>
        <v>5135</v>
      </c>
      <c r="K38" s="8">
        <f t="shared" ca="1" si="6"/>
        <v>5135</v>
      </c>
      <c r="L38" s="8">
        <f t="shared" ca="1" si="6"/>
        <v>5135</v>
      </c>
      <c r="M38" s="26">
        <f ca="1">G38+H38+I38+J38+K38+L38</f>
        <v>289599.40999999997</v>
      </c>
    </row>
    <row r="39" spans="1:13" s="3" customFormat="1" ht="26.25" hidden="1" customHeight="1">
      <c r="A39" s="36" t="s">
        <v>3</v>
      </c>
      <c r="B39" s="31"/>
      <c r="C39" s="31"/>
      <c r="D39" s="31"/>
      <c r="E39" s="32"/>
      <c r="F39" s="8">
        <f ca="1">F8+F31</f>
        <v>15920</v>
      </c>
      <c r="G39" s="8">
        <f t="shared" ref="G39:L39" ca="1" si="7">G8+G31</f>
        <v>2450</v>
      </c>
      <c r="H39" s="8">
        <f t="shared" ca="1" si="7"/>
        <v>2250</v>
      </c>
      <c r="I39" s="8">
        <f t="shared" ca="1" si="7"/>
        <v>2250</v>
      </c>
      <c r="J39" s="8">
        <f t="shared" ca="1" si="7"/>
        <v>2990</v>
      </c>
      <c r="K39" s="8">
        <f t="shared" ca="1" si="7"/>
        <v>2990</v>
      </c>
      <c r="L39" s="8">
        <f t="shared" ca="1" si="7"/>
        <v>2990</v>
      </c>
    </row>
    <row r="40" spans="1:13" s="3" customFormat="1" ht="26.25" hidden="1" customHeight="1">
      <c r="A40" s="24"/>
      <c r="B40" s="31" t="s">
        <v>54</v>
      </c>
      <c r="C40" s="31"/>
      <c r="D40" s="31"/>
      <c r="E40" s="32"/>
      <c r="F40" s="8">
        <f ca="1">F9</f>
        <v>36913.536</v>
      </c>
      <c r="G40" s="8">
        <f t="shared" ref="G40:L40" ca="1" si="8">G9</f>
        <v>12304.512000000001</v>
      </c>
      <c r="H40" s="8">
        <f t="shared" ca="1" si="8"/>
        <v>12304.512000000001</v>
      </c>
      <c r="I40" s="8">
        <f t="shared" ca="1" si="8"/>
        <v>12304.512000000001</v>
      </c>
      <c r="J40" s="8">
        <f t="shared" ca="1" si="8"/>
        <v>0</v>
      </c>
      <c r="K40" s="8">
        <f t="shared" ca="1" si="8"/>
        <v>0</v>
      </c>
      <c r="L40" s="8">
        <f t="shared" ca="1" si="8"/>
        <v>0</v>
      </c>
      <c r="M40" s="6"/>
    </row>
    <row r="41" spans="1:13" s="3" customFormat="1" ht="30.75" hidden="1" customHeight="1">
      <c r="A41" s="36" t="s">
        <v>48</v>
      </c>
      <c r="B41" s="31"/>
      <c r="C41" s="31"/>
      <c r="D41" s="31"/>
      <c r="E41" s="32"/>
      <c r="F41" s="8">
        <f ca="1">F10</f>
        <v>236765.87400000001</v>
      </c>
      <c r="G41" s="8">
        <f t="shared" ref="G41:L41" ca="1" si="9">G10</f>
        <v>11036.374</v>
      </c>
      <c r="H41" s="8">
        <f t="shared" ca="1" si="9"/>
        <v>217149.5</v>
      </c>
      <c r="I41" s="8">
        <f t="shared" ca="1" si="9"/>
        <v>2145</v>
      </c>
      <c r="J41" s="8">
        <f t="shared" ca="1" si="9"/>
        <v>2145</v>
      </c>
      <c r="K41" s="8">
        <f t="shared" ca="1" si="9"/>
        <v>2145</v>
      </c>
      <c r="L41" s="8">
        <f t="shared" ca="1" si="9"/>
        <v>2145</v>
      </c>
      <c r="M41" s="26"/>
    </row>
    <row r="42" spans="1:13" hidden="1"/>
    <row r="43" spans="1:13" hidden="1">
      <c r="D43" t="s">
        <v>58</v>
      </c>
      <c r="G43" s="25">
        <f ca="1">G39+G40</f>
        <v>14754.512000000001</v>
      </c>
      <c r="H43" s="25">
        <f t="shared" ref="H43:I43" ca="1" si="10">H39+H40</f>
        <v>14554.512000000001</v>
      </c>
      <c r="I43" s="25">
        <f t="shared" ca="1" si="10"/>
        <v>14554.512000000001</v>
      </c>
      <c r="L43" s="25"/>
    </row>
    <row r="44" spans="1:13">
      <c r="F44" s="25"/>
    </row>
  </sheetData>
  <autoFilter ref="E5:L32"/>
  <mergeCells count="17">
    <mergeCell ref="B31:D31"/>
    <mergeCell ref="D26:D29"/>
    <mergeCell ref="D20:D25"/>
    <mergeCell ref="A30:L30"/>
    <mergeCell ref="D32:D37"/>
    <mergeCell ref="A6:L6"/>
    <mergeCell ref="B7:D10"/>
    <mergeCell ref="A7:A10"/>
    <mergeCell ref="C11:C12"/>
    <mergeCell ref="A11:A12"/>
    <mergeCell ref="B11:B12"/>
    <mergeCell ref="D11:D19"/>
    <mergeCell ref="E32:E37"/>
    <mergeCell ref="B40:E40"/>
    <mergeCell ref="A38:E38"/>
    <mergeCell ref="A39:E39"/>
    <mergeCell ref="A41:E41"/>
  </mergeCells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мероприятия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finotd</cp:lastModifiedBy>
  <cp:lastPrinted>2020-01-20T09:57:38Z</cp:lastPrinted>
  <dcterms:created xsi:type="dcterms:W3CDTF">2019-11-06T11:58:30Z</dcterms:created>
  <dcterms:modified xsi:type="dcterms:W3CDTF">2020-01-22T07:31:50Z</dcterms:modified>
</cp:coreProperties>
</file>