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440" windowHeight="7455"/>
  </bookViews>
  <sheets>
    <sheet name="основные мероприятия" sheetId="2" r:id="rId1"/>
  </sheets>
  <definedNames>
    <definedName name="_xlnm._FilterDatabase" localSheetId="0" hidden="1">'основные мероприятия'!$E$6:$L$58</definedName>
  </definedNames>
  <calcPr calcId="145621"/>
</workbook>
</file>

<file path=xl/calcChain.xml><?xml version="1.0" encoding="utf-8"?>
<calcChain xmlns="http://schemas.openxmlformats.org/spreadsheetml/2006/main">
  <c r="L11" i="2" l="1"/>
  <c r="L68" i="2" s="1"/>
  <c r="K11" i="2"/>
  <c r="K68" i="2" s="1"/>
  <c r="J11" i="2"/>
  <c r="J68" i="2" s="1"/>
  <c r="I11" i="2"/>
  <c r="I68" i="2" s="1"/>
  <c r="H11" i="2"/>
  <c r="H68" i="2" s="1"/>
  <c r="F55" i="2"/>
  <c r="F54" i="2"/>
  <c r="F53" i="2"/>
  <c r="F52" i="2"/>
  <c r="F51" i="2"/>
  <c r="F50" i="2"/>
  <c r="G63" i="2"/>
  <c r="F63" i="2" s="1"/>
  <c r="G61" i="2"/>
  <c r="L57" i="2"/>
  <c r="K57" i="2"/>
  <c r="J57" i="2"/>
  <c r="I57" i="2"/>
  <c r="H57" i="2"/>
  <c r="F64" i="2"/>
  <c r="F62" i="2"/>
  <c r="F61" i="2"/>
  <c r="F60" i="2"/>
  <c r="F59" i="2"/>
  <c r="F58" i="2"/>
  <c r="L10" i="2" l="1"/>
  <c r="L67" i="2" s="1"/>
  <c r="K10" i="2"/>
  <c r="K67" i="2" s="1"/>
  <c r="J10" i="2"/>
  <c r="J67" i="2" s="1"/>
  <c r="I10" i="2"/>
  <c r="I67" i="2" s="1"/>
  <c r="H10" i="2"/>
  <c r="H67" i="2" s="1"/>
  <c r="G10" i="2"/>
  <c r="G67" i="2" s="1"/>
  <c r="L9" i="2"/>
  <c r="L66" i="2" s="1"/>
  <c r="K9" i="2"/>
  <c r="K66" i="2" s="1"/>
  <c r="J9" i="2"/>
  <c r="J66" i="2" s="1"/>
  <c r="I9" i="2"/>
  <c r="I66" i="2" s="1"/>
  <c r="H9" i="2"/>
  <c r="H66" i="2" s="1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4" i="2"/>
  <c r="G15" i="2"/>
  <c r="G14" i="2"/>
  <c r="G57" i="2"/>
  <c r="L65" i="2" l="1"/>
  <c r="G9" i="2"/>
  <c r="G66" i="2" s="1"/>
  <c r="I65" i="2"/>
  <c r="K65" i="2"/>
  <c r="J65" i="2"/>
  <c r="H65" i="2"/>
  <c r="F13" i="2"/>
  <c r="F14" i="2"/>
  <c r="F15" i="2"/>
  <c r="F19" i="2"/>
  <c r="F22" i="2"/>
  <c r="F25" i="2"/>
  <c r="F23" i="2"/>
  <c r="G21" i="2"/>
  <c r="F21" i="2" s="1"/>
  <c r="G20" i="2"/>
  <c r="F20" i="2" s="1"/>
  <c r="G18" i="2"/>
  <c r="F18" i="2" s="1"/>
  <c r="G17" i="2"/>
  <c r="F17" i="2" s="1"/>
  <c r="G16" i="2"/>
  <c r="G11" i="2" l="1"/>
  <c r="G68" i="2" s="1"/>
  <c r="G65" i="2" s="1"/>
  <c r="F16" i="2"/>
  <c r="F57" i="2"/>
  <c r="F12" i="2"/>
  <c r="G8" i="2" l="1"/>
  <c r="L8" i="2"/>
  <c r="H8" i="2"/>
  <c r="I8" i="2"/>
  <c r="F11" i="2"/>
  <c r="F68" i="2" s="1"/>
  <c r="F9" i="2"/>
  <c r="F10" i="2"/>
  <c r="J8" i="2"/>
  <c r="K8" i="2"/>
  <c r="F67" i="2" l="1"/>
  <c r="F66" i="2"/>
  <c r="F8" i="2"/>
  <c r="F65" i="2" l="1"/>
</calcChain>
</file>

<file path=xl/sharedStrings.xml><?xml version="1.0" encoding="utf-8"?>
<sst xmlns="http://schemas.openxmlformats.org/spreadsheetml/2006/main" count="172" uniqueCount="105">
  <si>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</si>
  <si>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</si>
  <si>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</si>
  <si>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</si>
  <si>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</si>
  <si>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</si>
  <si>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 xml:space="preserve">Корректировка схемы теплоснабжения для актуализации 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</si>
  <si>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</si>
  <si>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</si>
  <si>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</si>
  <si>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</si>
  <si>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</si>
  <si>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</si>
  <si>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</si>
  <si>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</si>
  <si>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</si>
  <si>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</si>
  <si>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</si>
  <si>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</si>
  <si>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</si>
  <si>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</si>
  <si>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</si>
  <si>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</si>
  <si>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</si>
  <si>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</si>
  <si>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</si>
  <si>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</si>
  <si>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</si>
  <si>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</si>
  <si>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</si>
  <si>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</si>
  <si>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</si>
  <si>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</si>
  <si>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</si>
  <si>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</si>
  <si>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</si>
  <si>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</si>
  <si>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</si>
  <si>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</si>
  <si>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</si>
  <si>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</si>
  <si>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</si>
  <si>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</si>
  <si>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</si>
  <si>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ОКС и ТИ, отделы Администрации МО ГП "Город Малоярославец" МУП, Организации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</si>
  <si>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</si>
  <si>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</si>
  <si>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</si>
  <si>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</si>
  <si>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</si>
  <si>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</si>
  <si>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Капитальный ремонт сети ВЛ-10 кВ фид. №11 и №16 "Водозабор" перевод ВЛ-10 кВ в ВЛИ-10кВ.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</si>
  <si>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водозаборана новые КТПН-160 кВа с двумя воздушгыми вводами и трансформаторами ТМГ-160 кВа</t>
  </si>
  <si>
    <t>1.3.</t>
  </si>
  <si>
    <t>Замена ВЛ-10 кВ на ВЛИ-10 кВ от ТП 88 "Новыя Заря" до ТП "% "Магистраль"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</si>
  <si>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</si>
  <si>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</si>
  <si>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</si>
  <si>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</si>
  <si>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</si>
  <si>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</si>
  <si>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1.7.</t>
  </si>
  <si>
    <t xml:space="preserve">Установка световых опор по ул.Кирова </t>
  </si>
  <si>
    <t>1.19</t>
  </si>
  <si>
    <t>1.20</t>
  </si>
  <si>
    <t>1.21</t>
  </si>
  <si>
    <t xml:space="preserve">Капитальный ремонтучастка теплосети от ТК-17 к дому по ул.Стадионная №2 </t>
  </si>
  <si>
    <t>Капитальный ремонт участков теплосети к домам ул.Фрунзе №3.5.7.9.11.13.15; ул.Щорса №6,8,9,2а; ул.Крупской №11,14,15; детсад "Ромашка"</t>
  </si>
  <si>
    <t>Техническое перевооружение ОПО Система теплоснабжения г.Малоярославец (11) А09-40210-01.Замена котлов в котельной по ул.Станционная</t>
  </si>
  <si>
    <r>
      <t xml:space="preserve">местный бюджет </t>
    </r>
    <r>
      <rPr>
        <sz val="6"/>
        <color theme="1"/>
        <rFont val="Times New Roman"/>
        <family val="1"/>
        <charset val="204"/>
      </rPr>
      <t>(</t>
    </r>
    <r>
      <rPr>
        <sz val="7"/>
        <color theme="1"/>
        <rFont val="Times New Roman"/>
        <family val="1"/>
        <charset val="204"/>
      </rPr>
      <t>софинансирование</t>
    </r>
    <r>
      <rPr>
        <sz val="6"/>
        <color theme="1"/>
        <rFont val="Times New Roman"/>
        <family val="1"/>
        <charset val="204"/>
      </rPr>
      <t>)</t>
    </r>
  </si>
  <si>
    <t>Капитальный ремонт участка теплосети от ввода в ж/д ул.Гагарина №7 и до ж/д ул.Гагарина №5 и до ТК-6</t>
  </si>
  <si>
    <t>Капитальный ремонт участка теплосети от ТК7 ул.Садовая до ж/д ул.Садовая д.11</t>
  </si>
  <si>
    <t>Капитальный ремонт участка теплосети от ТК7 ул.Подольских Курсантов №37 в сторону ж/д ул.Фестивальная д.1,2,3</t>
  </si>
  <si>
    <t>Капитальный ремонт участка тепловой сети от котельной ул.Почтовая (ЦГА) от ТК11-ТК12-ТК-13 ул.Почтовая,ул.Ленина, д.1,3</t>
  </si>
  <si>
    <t>Капитальный ремонт участка теплосети от ТК1 ул.Парижской Коммуны до ТК2 и к ж/домам ул.Парижской Коммуны №34 и ул.Гагарина №9</t>
  </si>
  <si>
    <t>Капитальный ремонт участка тепловой сети от ТК6 ул.Гр.Соколова №42 в сторону ул.К.Маркса</t>
  </si>
  <si>
    <t>1.18</t>
  </si>
  <si>
    <t>Капитальный ремонт участка тепловой сети от ТК9/1 до ТК9, ТК10, ТК10/1, ТК11, ТК11/1 и к жилым домам ул.К.маркса №2 и ул.Ленина №8,4</t>
  </si>
  <si>
    <t>Капитальный ремонт участка теплосети от ТК3 до ТК4 по ул. Московская, д.41 и до ул.Московская д.39</t>
  </si>
  <si>
    <t>Капитальный ремонт участка от ж/дома ул.Московская д.59, ТК7 и к ж/дому ул.О.Колесниковой д.6</t>
  </si>
  <si>
    <t>1.22</t>
  </si>
  <si>
    <t>1.23</t>
  </si>
  <si>
    <t>1.24</t>
  </si>
  <si>
    <t>1.25</t>
  </si>
  <si>
    <t>Капитальный ремонт тепловых камер ТК-1 (от кот.по ул.Почтовая)</t>
  </si>
  <si>
    <t>2021</t>
  </si>
  <si>
    <t>1.26</t>
  </si>
  <si>
    <t>Замена теплотрассы к ДС№2 Рябинка (от кот.по ул. Почтовая) и к Почтовая,6</t>
  </si>
  <si>
    <t>1.27</t>
  </si>
  <si>
    <t>Капитальный ремонт теплосети от ТК-2 до ТК-3 (ЦГА) ул.Почтовая</t>
  </si>
  <si>
    <t>Ремонт ТК-3 (НГЧ) ул.Пролетарская</t>
  </si>
  <si>
    <t>1.28</t>
  </si>
  <si>
    <t>1.29</t>
  </si>
  <si>
    <t>Капитальный ремонт участков теплосети ул.Коммунистическая, 7</t>
  </si>
  <si>
    <t>1.30</t>
  </si>
  <si>
    <t>Капитальный ремонт головного участка теплосети от котельной Маклино</t>
  </si>
  <si>
    <t xml:space="preserve">     </t>
  </si>
  <si>
    <t>Приложение №2</t>
  </si>
  <si>
    <t>к постановлению администрации</t>
  </si>
  <si>
    <t>муниципального образования городское поселение</t>
  </si>
  <si>
    <t>"Город Малоярославец"</t>
  </si>
  <si>
    <t xml:space="preserve"> </t>
  </si>
  <si>
    <t>ОКС и ТИ, отделы Администрации муниципального образования городское поселение  "Город Малоярославец" МУП, Организации</t>
  </si>
  <si>
    <t>от 17.03.2021</t>
  </si>
  <si>
    <t>№306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</si>
</sst>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0" xfId="0" applyNumberFormat="1" applyFill="1"/>
    <xf numFmtId="164" fontId="1" fillId="0" borderId="1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Fill="1" applyBorder="1" applyAlignment="1">
      <alignment horizontal="center" vertical="top"/>
    </xf>
    <xf numFmtId="1" fontId="1" fillId="0" borderId="9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left" vertical="top" wrapText="1"/>
    </xf>
    <xf numFmtId="1" fontId="1" fillId="0" borderId="12" xfId="0" applyNumberFormat="1" applyFont="1" applyFill="1" applyBorder="1" applyAlignment="1">
      <alignment horizontal="center" vertical="top"/>
    </xf>
    <xf numFmtId="164" fontId="3" fillId="0" borderId="14" xfId="0" applyNumberFormat="1" applyFont="1" applyFill="1" applyBorder="1" applyAlignment="1">
      <alignment horizontal="right" vertical="center" wrapText="1"/>
    </xf>
    <xf numFmtId="164" fontId="3" fillId="0" borderId="15" xfId="0" applyNumberFormat="1" applyFont="1" applyFill="1" applyBorder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4" xfId="0" applyNumberFormat="1" applyFon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horizontal="right" vertical="center"/>
    </xf>
    <xf numFmtId="16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top"/>
    </xf>
    <xf numFmtId="164" fontId="3" fillId="0" borderId="10" xfId="0" applyNumberFormat="1" applyFont="1" applyFill="1" applyBorder="1" applyAlignment="1">
      <alignment horizontal="left" vertical="top"/>
    </xf>
    <xf numFmtId="164" fontId="3" fillId="0" borderId="3" xfId="0" applyNumberFormat="1" applyFont="1" applyFill="1" applyBorder="1" applyAlignment="1">
      <alignment horizontal="left" vertical="top"/>
    </xf>
    <xf numFmtId="164" fontId="3" fillId="0" borderId="4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164" fontId="3" fillId="0" borderId="11" xfId="0" applyNumberFormat="1" applyFont="1" applyFill="1" applyBorder="1" applyAlignment="1">
      <alignment horizontal="left" vertical="top"/>
    </xf>
    <xf numFmtId="164" fontId="3" fillId="0" borderId="7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pane ySplit="6" topLeftCell="A7" activePane="bottomLeft" state="frozenSplit"/>
      <selection pane="bottomLeft" activeCell="Q63" sqref="Q63"/>
    </sheetView>
  </sheetViews>
  <sheetFormatPr defaultRowHeight="15" x14ac:dyDescent="0.25"/>
  <cols>
    <col min="1" max="1" width="4.140625" customWidth="1"/>
    <col min="2" max="2" width="26.5703125" customWidth="1"/>
    <col min="3" max="3" width="8.7109375" customWidth="1"/>
    <col min="4" max="4" width="14.28515625" customWidth="1"/>
    <col min="5" max="5" width="12.85546875" customWidth="1"/>
    <col min="6" max="6" width="10.42578125" customWidth="1"/>
    <col min="7" max="7" width="10.140625" bestFit="1" customWidth="1"/>
    <col min="8" max="8" width="10.85546875" customWidth="1"/>
    <col min="9" max="12" width="10.140625" bestFit="1" customWidth="1"/>
    <col min="13" max="13" width="10.5703125" bestFit="1" customWidth="1"/>
  </cols>
  <sheetData>
    <row r="1" spans="1:15" x14ac:dyDescent="0.25">
      <c r="J1" s="32" t="s">
        <v>97</v>
      </c>
      <c r="K1" s="32"/>
      <c r="L1" s="32"/>
    </row>
    <row r="2" spans="1:15" x14ac:dyDescent="0.25">
      <c r="G2" s="32" t="s">
        <v>98</v>
      </c>
      <c r="H2" s="32"/>
      <c r="I2" s="32"/>
      <c r="J2" s="32"/>
      <c r="K2" s="32"/>
      <c r="L2" s="32"/>
    </row>
    <row r="3" spans="1:15" x14ac:dyDescent="0.25">
      <c r="G3" s="32" t="s">
        <v>99</v>
      </c>
      <c r="H3" s="32"/>
      <c r="I3" s="32"/>
      <c r="J3" s="32"/>
      <c r="K3" s="32"/>
      <c r="L3" s="32"/>
    </row>
    <row r="4" spans="1:15" x14ac:dyDescent="0.25">
      <c r="G4" s="32" t="s">
        <v>100</v>
      </c>
      <c r="H4" s="32"/>
      <c r="I4" s="32"/>
      <c r="J4" s="32"/>
      <c r="K4" s="32"/>
      <c r="L4" s="32"/>
    </row>
    <row r="5" spans="1:15" x14ac:dyDescent="0.25">
      <c r="J5" t="s">
        <v>103</v>
      </c>
      <c r="K5" t="s">
        <v>101</v>
      </c>
      <c r="L5" t="s">
        <v>104</v>
      </c>
    </row>
    <row r="6" spans="1:15" ht="63" x14ac:dyDescent="0.25">
      <c r="A6" s="19" t="s">
        <v>10</v>
      </c>
      <c r="B6" s="19" t="s">
        <v>0</v>
      </c>
      <c r="C6" s="19" t="s">
        <v>15</v>
      </c>
      <c r="D6" s="19" t="s">
        <v>13</v>
      </c>
      <c r="E6" s="19" t="s">
        <v>1</v>
      </c>
      <c r="F6" s="19" t="s">
        <v>9</v>
      </c>
      <c r="G6" s="20">
        <v>2020</v>
      </c>
      <c r="H6" s="20">
        <v>2021</v>
      </c>
      <c r="I6" s="20">
        <v>2022</v>
      </c>
      <c r="J6" s="20">
        <v>2023</v>
      </c>
      <c r="K6" s="20">
        <v>2024</v>
      </c>
      <c r="L6" s="20">
        <v>2025</v>
      </c>
    </row>
    <row r="7" spans="1:15" ht="15.75" x14ac:dyDescent="0.25">
      <c r="A7" s="55" t="s">
        <v>48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15" x14ac:dyDescent="0.25">
      <c r="A8" s="67" t="s">
        <v>11</v>
      </c>
      <c r="B8" s="58" t="s">
        <v>2</v>
      </c>
      <c r="C8" s="59"/>
      <c r="D8" s="60"/>
      <c r="E8" s="7" t="s">
        <v>12</v>
      </c>
      <c r="F8" s="26">
        <f>SUM(G8:L8)</f>
        <v>69316.274000000005</v>
      </c>
      <c r="G8" s="26">
        <f>G10+G9+G11</f>
        <v>24840.885999999999</v>
      </c>
      <c r="H8" s="26">
        <f t="shared" ref="H8:L8" si="0">H10+H9+H11</f>
        <v>12540.788</v>
      </c>
      <c r="I8" s="26">
        <f t="shared" si="0"/>
        <v>14789.8</v>
      </c>
      <c r="J8" s="26">
        <f t="shared" si="0"/>
        <v>9304.7999999999993</v>
      </c>
      <c r="K8" s="26">
        <f t="shared" si="0"/>
        <v>3920</v>
      </c>
      <c r="L8" s="26">
        <f t="shared" si="0"/>
        <v>3920</v>
      </c>
      <c r="M8" s="5"/>
      <c r="N8" s="2"/>
    </row>
    <row r="9" spans="1:15" ht="25.5" x14ac:dyDescent="0.25">
      <c r="A9" s="68"/>
      <c r="B9" s="61"/>
      <c r="C9" s="62"/>
      <c r="D9" s="63"/>
      <c r="E9" s="31" t="s">
        <v>3</v>
      </c>
      <c r="F9" s="26">
        <f>SUM(G9:L9)</f>
        <v>9415.1280000000006</v>
      </c>
      <c r="G9" s="26">
        <f>G12+G14+G15+G25+G27+G29+G31+G33+G35+G37+G39+G41+G44+G46+G48+G49</f>
        <v>1500</v>
      </c>
      <c r="H9" s="26">
        <f t="shared" ref="H9:L9" si="1">H12+H14+H15+H25+H27+H29+H31+H33+H35+H37+H39+H41+H44+H46+H48+H49</f>
        <v>1367.1680000000001</v>
      </c>
      <c r="I9" s="26">
        <f t="shared" si="1"/>
        <v>783.98</v>
      </c>
      <c r="J9" s="26">
        <f t="shared" si="1"/>
        <v>783.98</v>
      </c>
      <c r="K9" s="26">
        <f t="shared" si="1"/>
        <v>2490</v>
      </c>
      <c r="L9" s="26">
        <f t="shared" si="1"/>
        <v>2490</v>
      </c>
      <c r="M9" s="5"/>
      <c r="N9" s="3"/>
    </row>
    <row r="10" spans="1:15" ht="25.5" x14ac:dyDescent="0.25">
      <c r="A10" s="68"/>
      <c r="B10" s="61"/>
      <c r="C10" s="62"/>
      <c r="D10" s="63"/>
      <c r="E10" s="31" t="s">
        <v>47</v>
      </c>
      <c r="F10" s="26">
        <f>SUM(G10:L10)</f>
        <v>33471.972000000002</v>
      </c>
      <c r="G10" s="27">
        <f>G13+G24+G26+G28+G30+G32+G34+G36+G38+G40+G43+G45+G47</f>
        <v>12304.512000000001</v>
      </c>
      <c r="H10" s="27">
        <f t="shared" ref="H10:L10" si="2">H13+H24+H26+H28+H30+H32+H34+H36+H38+H40+H43+H45+H47</f>
        <v>7055.82</v>
      </c>
      <c r="I10" s="27">
        <f t="shared" si="2"/>
        <v>7055.82</v>
      </c>
      <c r="J10" s="27">
        <f t="shared" si="2"/>
        <v>7055.82</v>
      </c>
      <c r="K10" s="27">
        <f t="shared" si="2"/>
        <v>0</v>
      </c>
      <c r="L10" s="27">
        <f t="shared" si="2"/>
        <v>0</v>
      </c>
      <c r="M10" s="5"/>
      <c r="N10" s="2"/>
    </row>
    <row r="11" spans="1:15" ht="25.5" x14ac:dyDescent="0.25">
      <c r="A11" s="69"/>
      <c r="B11" s="64"/>
      <c r="C11" s="65"/>
      <c r="D11" s="66"/>
      <c r="E11" s="31" t="s">
        <v>41</v>
      </c>
      <c r="F11" s="26">
        <f>SUM(G11:L11)</f>
        <v>26429.173999999999</v>
      </c>
      <c r="G11" s="26">
        <f>G16+G17+G18+G19+G20+G21+G22+G23+G42+G50+G51+G52+G53+G54+G55</f>
        <v>11036.374</v>
      </c>
      <c r="H11" s="26">
        <f>H16+H17+H18+H19+H20+H21+H22+H23+H42+H50+H51+H52+H53+H54+H55</f>
        <v>4117.8</v>
      </c>
      <c r="I11" s="26">
        <f t="shared" ref="I11:L11" si="3">I16+I17+I18+I19+I20+I21+I22+I23+I42+I50+I51+I52+I53+I54+I55</f>
        <v>6950</v>
      </c>
      <c r="J11" s="26">
        <f t="shared" si="3"/>
        <v>1465</v>
      </c>
      <c r="K11" s="26">
        <f t="shared" si="3"/>
        <v>1430</v>
      </c>
      <c r="L11" s="26">
        <f t="shared" si="3"/>
        <v>1430</v>
      </c>
      <c r="M11" s="5"/>
    </row>
    <row r="12" spans="1:15" ht="26.25" customHeight="1" x14ac:dyDescent="0.25">
      <c r="A12" s="41" t="s">
        <v>8</v>
      </c>
      <c r="B12" s="39" t="s">
        <v>14</v>
      </c>
      <c r="C12" s="41" t="s">
        <v>7</v>
      </c>
      <c r="D12" s="70" t="s">
        <v>102</v>
      </c>
      <c r="E12" s="25" t="s">
        <v>3</v>
      </c>
      <c r="F12" s="26">
        <f>SUM(G12:L12)</f>
        <v>6622.9089999999997</v>
      </c>
      <c r="G12" s="14">
        <v>158.68299999999999</v>
      </c>
      <c r="H12" s="14">
        <v>416.26600000000002</v>
      </c>
      <c r="I12" s="14">
        <v>783.98</v>
      </c>
      <c r="J12" s="14">
        <v>783.98</v>
      </c>
      <c r="K12" s="14">
        <v>2240</v>
      </c>
      <c r="L12" s="14">
        <v>2240</v>
      </c>
    </row>
    <row r="13" spans="1:15" ht="25.5" x14ac:dyDescent="0.25">
      <c r="A13" s="42"/>
      <c r="B13" s="40"/>
      <c r="C13" s="42"/>
      <c r="D13" s="70"/>
      <c r="E13" s="25" t="s">
        <v>47</v>
      </c>
      <c r="F13" s="26">
        <f t="shared" ref="F13:F55" si="4">SUM(G13:L13)</f>
        <v>14344.297999999999</v>
      </c>
      <c r="G13" s="14">
        <v>232.65799999999999</v>
      </c>
      <c r="H13" s="14">
        <v>0</v>
      </c>
      <c r="I13" s="14">
        <v>7055.82</v>
      </c>
      <c r="J13" s="14">
        <v>7055.82</v>
      </c>
      <c r="K13" s="14">
        <v>0</v>
      </c>
      <c r="L13" s="14">
        <v>0</v>
      </c>
    </row>
    <row r="14" spans="1:15" ht="38.25" x14ac:dyDescent="0.25">
      <c r="A14" s="11" t="s">
        <v>16</v>
      </c>
      <c r="B14" s="12" t="s">
        <v>32</v>
      </c>
      <c r="C14" s="24" t="s">
        <v>7</v>
      </c>
      <c r="D14" s="70"/>
      <c r="E14" s="25" t="s">
        <v>3</v>
      </c>
      <c r="F14" s="26">
        <f t="shared" si="4"/>
        <v>400</v>
      </c>
      <c r="G14" s="14">
        <f>200-200</f>
        <v>0</v>
      </c>
      <c r="H14" s="14">
        <v>0</v>
      </c>
      <c r="I14" s="14">
        <v>0</v>
      </c>
      <c r="J14" s="14">
        <v>0</v>
      </c>
      <c r="K14" s="14">
        <v>200</v>
      </c>
      <c r="L14" s="14">
        <v>200</v>
      </c>
    </row>
    <row r="15" spans="1:15" ht="38.25" x14ac:dyDescent="0.25">
      <c r="A15" s="11" t="s">
        <v>17</v>
      </c>
      <c r="B15" s="12" t="s">
        <v>33</v>
      </c>
      <c r="C15" s="24" t="s">
        <v>7</v>
      </c>
      <c r="D15" s="70"/>
      <c r="E15" s="25" t="s">
        <v>3</v>
      </c>
      <c r="F15" s="26">
        <f t="shared" si="4"/>
        <v>100</v>
      </c>
      <c r="G15" s="14">
        <f>50-50</f>
        <v>0</v>
      </c>
      <c r="H15" s="14">
        <v>0</v>
      </c>
      <c r="I15" s="14">
        <v>0</v>
      </c>
      <c r="J15" s="14">
        <v>0</v>
      </c>
      <c r="K15" s="14">
        <v>50</v>
      </c>
      <c r="L15" s="14">
        <v>50</v>
      </c>
    </row>
    <row r="16" spans="1:15" ht="64.5" x14ac:dyDescent="0.25">
      <c r="A16" s="11" t="s">
        <v>18</v>
      </c>
      <c r="B16" s="10" t="s">
        <v>34</v>
      </c>
      <c r="C16" s="14" t="s">
        <v>7</v>
      </c>
      <c r="D16" s="70"/>
      <c r="E16" s="25" t="s">
        <v>41</v>
      </c>
      <c r="F16" s="26">
        <f t="shared" si="4"/>
        <v>7616.3770000000004</v>
      </c>
      <c r="G16" s="14">
        <f>1335.44+885.44+2755.497</f>
        <v>4976.3770000000004</v>
      </c>
      <c r="H16" s="14">
        <v>0</v>
      </c>
      <c r="I16" s="14">
        <v>0</v>
      </c>
      <c r="J16" s="14">
        <v>880</v>
      </c>
      <c r="K16" s="14">
        <v>880</v>
      </c>
      <c r="L16" s="14">
        <v>880</v>
      </c>
      <c r="O16" t="s">
        <v>96</v>
      </c>
    </row>
    <row r="17" spans="1:12" ht="53.25" customHeight="1" x14ac:dyDescent="0.25">
      <c r="A17" s="11" t="s">
        <v>19</v>
      </c>
      <c r="B17" s="10" t="s">
        <v>35</v>
      </c>
      <c r="C17" s="14" t="s">
        <v>7</v>
      </c>
      <c r="D17" s="70"/>
      <c r="E17" s="25" t="s">
        <v>41</v>
      </c>
      <c r="F17" s="26">
        <f t="shared" si="4"/>
        <v>2128.3000000000002</v>
      </c>
      <c r="G17" s="14">
        <f>332.7+94.6+524.4+94.6+187.4+94.6</f>
        <v>1328.3</v>
      </c>
      <c r="H17" s="14">
        <v>0</v>
      </c>
      <c r="I17" s="14">
        <v>200</v>
      </c>
      <c r="J17" s="14">
        <v>200</v>
      </c>
      <c r="K17" s="14">
        <v>200</v>
      </c>
      <c r="L17" s="14">
        <v>200</v>
      </c>
    </row>
    <row r="18" spans="1:12" ht="64.5" x14ac:dyDescent="0.25">
      <c r="A18" s="11" t="s">
        <v>20</v>
      </c>
      <c r="B18" s="10" t="s">
        <v>36</v>
      </c>
      <c r="C18" s="14" t="s">
        <v>7</v>
      </c>
      <c r="D18" s="70"/>
      <c r="E18" s="25" t="s">
        <v>41</v>
      </c>
      <c r="F18" s="26">
        <f t="shared" si="4"/>
        <v>2327.3910000000001</v>
      </c>
      <c r="G18" s="14">
        <f>180.781+130.707+296.617+419.286</f>
        <v>1027.3910000000001</v>
      </c>
      <c r="H18" s="14">
        <v>500</v>
      </c>
      <c r="I18" s="14">
        <v>200</v>
      </c>
      <c r="J18" s="14">
        <v>200</v>
      </c>
      <c r="K18" s="14">
        <v>200</v>
      </c>
      <c r="L18" s="14">
        <v>200</v>
      </c>
    </row>
    <row r="19" spans="1:12" ht="26.25" x14ac:dyDescent="0.25">
      <c r="A19" s="11" t="s">
        <v>21</v>
      </c>
      <c r="B19" s="10" t="s">
        <v>4</v>
      </c>
      <c r="C19" s="14" t="s">
        <v>7</v>
      </c>
      <c r="D19" s="70"/>
      <c r="E19" s="25" t="s">
        <v>41</v>
      </c>
      <c r="F19" s="26">
        <f t="shared" si="4"/>
        <v>1210</v>
      </c>
      <c r="G19" s="14">
        <v>460</v>
      </c>
      <c r="H19" s="14">
        <v>150</v>
      </c>
      <c r="I19" s="14">
        <v>150</v>
      </c>
      <c r="J19" s="14">
        <v>150</v>
      </c>
      <c r="K19" s="14">
        <v>150</v>
      </c>
      <c r="L19" s="14">
        <v>150</v>
      </c>
    </row>
    <row r="20" spans="1:12" ht="64.5" x14ac:dyDescent="0.25">
      <c r="A20" s="11" t="s">
        <v>22</v>
      </c>
      <c r="B20" s="10" t="s">
        <v>37</v>
      </c>
      <c r="C20" s="23" t="s">
        <v>57</v>
      </c>
      <c r="D20" s="70"/>
      <c r="E20" s="25" t="s">
        <v>41</v>
      </c>
      <c r="F20" s="26">
        <f t="shared" si="4"/>
        <v>399.30599999999998</v>
      </c>
      <c r="G20" s="14">
        <f>119.306+160</f>
        <v>279.30599999999998</v>
      </c>
      <c r="H20" s="14">
        <v>120</v>
      </c>
      <c r="I20" s="14">
        <v>0</v>
      </c>
      <c r="J20" s="14">
        <v>0</v>
      </c>
      <c r="K20" s="14">
        <v>0</v>
      </c>
      <c r="L20" s="14">
        <v>0</v>
      </c>
    </row>
    <row r="21" spans="1:12" ht="39.75" customHeight="1" x14ac:dyDescent="0.25">
      <c r="A21" s="11" t="s">
        <v>23</v>
      </c>
      <c r="B21" s="13" t="s">
        <v>38</v>
      </c>
      <c r="C21" s="23">
        <v>2020</v>
      </c>
      <c r="D21" s="43" t="s">
        <v>44</v>
      </c>
      <c r="E21" s="25" t="s">
        <v>41</v>
      </c>
      <c r="F21" s="26">
        <f t="shared" si="4"/>
        <v>2800</v>
      </c>
      <c r="G21" s="14">
        <f>600+800+800+600</f>
        <v>2800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</row>
    <row r="22" spans="1:12" ht="39" x14ac:dyDescent="0.25">
      <c r="A22" s="11" t="s">
        <v>24</v>
      </c>
      <c r="B22" s="10" t="s">
        <v>39</v>
      </c>
      <c r="C22" s="23" t="s">
        <v>57</v>
      </c>
      <c r="D22" s="44"/>
      <c r="E22" s="25" t="s">
        <v>41</v>
      </c>
      <c r="F22" s="26">
        <f t="shared" si="4"/>
        <v>730</v>
      </c>
      <c r="G22" s="14">
        <v>130</v>
      </c>
      <c r="H22" s="14">
        <v>600</v>
      </c>
      <c r="I22" s="14">
        <v>0</v>
      </c>
      <c r="J22" s="14">
        <v>0</v>
      </c>
      <c r="K22" s="14">
        <v>0</v>
      </c>
      <c r="L22" s="14">
        <v>0</v>
      </c>
    </row>
    <row r="23" spans="1:12" ht="39" x14ac:dyDescent="0.25">
      <c r="A23" s="11" t="s">
        <v>25</v>
      </c>
      <c r="B23" s="10" t="s">
        <v>5</v>
      </c>
      <c r="C23" s="23">
        <v>2022</v>
      </c>
      <c r="D23" s="44"/>
      <c r="E23" s="25" t="s">
        <v>41</v>
      </c>
      <c r="F23" s="26">
        <f t="shared" si="4"/>
        <v>6400</v>
      </c>
      <c r="G23" s="14">
        <v>0</v>
      </c>
      <c r="H23" s="14">
        <v>0</v>
      </c>
      <c r="I23" s="14">
        <v>6400</v>
      </c>
      <c r="J23" s="14">
        <v>0</v>
      </c>
      <c r="K23" s="14">
        <v>0</v>
      </c>
      <c r="L23" s="14">
        <v>0</v>
      </c>
    </row>
    <row r="24" spans="1:12" ht="25.5" x14ac:dyDescent="0.25">
      <c r="A24" s="41" t="s">
        <v>26</v>
      </c>
      <c r="B24" s="39" t="s">
        <v>70</v>
      </c>
      <c r="C24" s="37">
        <v>2020</v>
      </c>
      <c r="D24" s="44"/>
      <c r="E24" s="25" t="s">
        <v>47</v>
      </c>
      <c r="F24" s="26">
        <f t="shared" si="4"/>
        <v>983.71400000000006</v>
      </c>
      <c r="G24" s="14">
        <v>983.71400000000006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</row>
    <row r="25" spans="1:12" ht="30.75" customHeight="1" x14ac:dyDescent="0.25">
      <c r="A25" s="42"/>
      <c r="B25" s="40"/>
      <c r="C25" s="38"/>
      <c r="D25" s="44"/>
      <c r="E25" s="25" t="s">
        <v>3</v>
      </c>
      <c r="F25" s="26">
        <f t="shared" si="4"/>
        <v>109.301</v>
      </c>
      <c r="G25" s="14">
        <v>109.301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</row>
    <row r="26" spans="1:12" ht="25.5" customHeight="1" x14ac:dyDescent="0.25">
      <c r="A26" s="41" t="s">
        <v>27</v>
      </c>
      <c r="B26" s="39" t="s">
        <v>71</v>
      </c>
      <c r="C26" s="37">
        <v>2020</v>
      </c>
      <c r="D26" s="44"/>
      <c r="E26" s="25" t="s">
        <v>47</v>
      </c>
      <c r="F26" s="26">
        <f t="shared" si="4"/>
        <v>397.95699999999999</v>
      </c>
      <c r="G26" s="14">
        <v>397.95699999999999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</row>
    <row r="27" spans="1:12" ht="25.5" customHeight="1" x14ac:dyDescent="0.25">
      <c r="A27" s="42"/>
      <c r="B27" s="40"/>
      <c r="C27" s="38"/>
      <c r="D27" s="44"/>
      <c r="E27" s="25" t="s">
        <v>3</v>
      </c>
      <c r="F27" s="26">
        <f t="shared" si="4"/>
        <v>44.218000000000004</v>
      </c>
      <c r="G27" s="14">
        <v>44.218000000000004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1:12" ht="27.75" customHeight="1" x14ac:dyDescent="0.25">
      <c r="A28" s="41" t="s">
        <v>28</v>
      </c>
      <c r="B28" s="39" t="s">
        <v>72</v>
      </c>
      <c r="C28" s="37">
        <v>2020</v>
      </c>
      <c r="D28" s="44"/>
      <c r="E28" s="25" t="s">
        <v>47</v>
      </c>
      <c r="F28" s="26">
        <f t="shared" si="4"/>
        <v>502.73500000000001</v>
      </c>
      <c r="G28" s="14">
        <v>502.73500000000001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</row>
    <row r="29" spans="1:12" ht="27.75" customHeight="1" x14ac:dyDescent="0.25">
      <c r="A29" s="42"/>
      <c r="B29" s="40"/>
      <c r="C29" s="38"/>
      <c r="D29" s="44"/>
      <c r="E29" s="25" t="s">
        <v>3</v>
      </c>
      <c r="F29" s="26">
        <f t="shared" si="4"/>
        <v>55.859000000000002</v>
      </c>
      <c r="G29" s="14">
        <v>55.859000000000002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</row>
    <row r="30" spans="1:12" ht="27.75" customHeight="1" x14ac:dyDescent="0.25">
      <c r="A30" s="41" t="s">
        <v>29</v>
      </c>
      <c r="B30" s="39" t="s">
        <v>73</v>
      </c>
      <c r="C30" s="37">
        <v>2020</v>
      </c>
      <c r="D30" s="22"/>
      <c r="E30" s="25" t="s">
        <v>47</v>
      </c>
      <c r="F30" s="26">
        <f t="shared" si="4"/>
        <v>1169.127</v>
      </c>
      <c r="G30" s="14">
        <v>1169.127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</row>
    <row r="31" spans="1:12" ht="36" customHeight="1" x14ac:dyDescent="0.25">
      <c r="A31" s="42"/>
      <c r="B31" s="40"/>
      <c r="C31" s="38"/>
      <c r="D31" s="43" t="s">
        <v>44</v>
      </c>
      <c r="E31" s="25" t="s">
        <v>3</v>
      </c>
      <c r="F31" s="26">
        <f t="shared" si="4"/>
        <v>129.90299999999999</v>
      </c>
      <c r="G31" s="14">
        <v>129.90299999999999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</row>
    <row r="32" spans="1:12" ht="36" customHeight="1" x14ac:dyDescent="0.25">
      <c r="A32" s="41" t="s">
        <v>30</v>
      </c>
      <c r="B32" s="39" t="s">
        <v>74</v>
      </c>
      <c r="C32" s="37">
        <v>2020</v>
      </c>
      <c r="D32" s="44"/>
      <c r="E32" s="25" t="s">
        <v>47</v>
      </c>
      <c r="F32" s="26">
        <f t="shared" si="4"/>
        <v>1574.508</v>
      </c>
      <c r="G32" s="14">
        <v>1574.508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</row>
    <row r="33" spans="1:12" ht="27.75" customHeight="1" x14ac:dyDescent="0.25">
      <c r="A33" s="42"/>
      <c r="B33" s="40"/>
      <c r="C33" s="38"/>
      <c r="D33" s="44"/>
      <c r="E33" s="25" t="s">
        <v>3</v>
      </c>
      <c r="F33" s="26">
        <f t="shared" si="4"/>
        <v>174.946</v>
      </c>
      <c r="G33" s="14">
        <v>174.946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</row>
    <row r="34" spans="1:12" ht="27.75" customHeight="1" x14ac:dyDescent="0.25">
      <c r="A34" s="41" t="s">
        <v>31</v>
      </c>
      <c r="B34" s="39" t="s">
        <v>75</v>
      </c>
      <c r="C34" s="37">
        <v>2020</v>
      </c>
      <c r="D34" s="44"/>
      <c r="E34" s="25" t="s">
        <v>47</v>
      </c>
      <c r="F34" s="26">
        <f t="shared" si="4"/>
        <v>2096.366</v>
      </c>
      <c r="G34" s="14">
        <v>2096.366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</row>
    <row r="35" spans="1:12" ht="27.75" customHeight="1" x14ac:dyDescent="0.25">
      <c r="A35" s="42"/>
      <c r="B35" s="40"/>
      <c r="C35" s="38"/>
      <c r="D35" s="44"/>
      <c r="E35" s="25" t="s">
        <v>3</v>
      </c>
      <c r="F35" s="26">
        <f t="shared" si="4"/>
        <v>232.93</v>
      </c>
      <c r="G35" s="14">
        <v>232.93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1:12" ht="27.75" customHeight="1" x14ac:dyDescent="0.25">
      <c r="A36" s="33" t="s">
        <v>76</v>
      </c>
      <c r="B36" s="39" t="s">
        <v>77</v>
      </c>
      <c r="C36" s="37">
        <v>2020</v>
      </c>
      <c r="D36" s="44"/>
      <c r="E36" s="25" t="s">
        <v>47</v>
      </c>
      <c r="F36" s="26">
        <f t="shared" si="4"/>
        <v>2155.569</v>
      </c>
      <c r="G36" s="14">
        <v>2155.569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</row>
    <row r="37" spans="1:12" ht="36" customHeight="1" x14ac:dyDescent="0.25">
      <c r="A37" s="34"/>
      <c r="B37" s="40"/>
      <c r="C37" s="38"/>
      <c r="D37" s="44"/>
      <c r="E37" s="25" t="s">
        <v>3</v>
      </c>
      <c r="F37" s="26">
        <f t="shared" si="4"/>
        <v>239.50700000000001</v>
      </c>
      <c r="G37" s="14">
        <v>239.50700000000001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</row>
    <row r="38" spans="1:12" ht="27" customHeight="1" x14ac:dyDescent="0.25">
      <c r="A38" s="33" t="s">
        <v>63</v>
      </c>
      <c r="B38" s="39" t="s">
        <v>78</v>
      </c>
      <c r="C38" s="37">
        <v>2020</v>
      </c>
      <c r="D38" s="44"/>
      <c r="E38" s="25" t="s">
        <v>47</v>
      </c>
      <c r="F38" s="26">
        <f t="shared" si="4"/>
        <v>2467.8000000000002</v>
      </c>
      <c r="G38" s="14">
        <v>2467.8000000000002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1:12" ht="25.5" customHeight="1" x14ac:dyDescent="0.25">
      <c r="A39" s="34"/>
      <c r="B39" s="40"/>
      <c r="C39" s="38"/>
      <c r="D39" s="44"/>
      <c r="E39" s="25" t="s">
        <v>3</v>
      </c>
      <c r="F39" s="26">
        <f t="shared" si="4"/>
        <v>274.2</v>
      </c>
      <c r="G39" s="14">
        <v>274.2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1:12" ht="25.5" customHeight="1" x14ac:dyDescent="0.25">
      <c r="A40" s="33" t="s">
        <v>64</v>
      </c>
      <c r="B40" s="35" t="s">
        <v>79</v>
      </c>
      <c r="C40" s="37">
        <v>2020</v>
      </c>
      <c r="D40" s="44"/>
      <c r="E40" s="25" t="s">
        <v>47</v>
      </c>
      <c r="F40" s="26">
        <f t="shared" si="4"/>
        <v>724.07799999999997</v>
      </c>
      <c r="G40" s="14">
        <v>724.07799999999997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</row>
    <row r="41" spans="1:12" ht="27.75" customHeight="1" x14ac:dyDescent="0.25">
      <c r="A41" s="34"/>
      <c r="B41" s="36"/>
      <c r="C41" s="38"/>
      <c r="D41" s="44"/>
      <c r="E41" s="25" t="s">
        <v>3</v>
      </c>
      <c r="F41" s="26">
        <f t="shared" si="4"/>
        <v>80.453000000000003</v>
      </c>
      <c r="G41" s="14">
        <v>80.453000000000003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1:12" ht="40.5" customHeight="1" x14ac:dyDescent="0.25">
      <c r="A42" s="16" t="s">
        <v>65</v>
      </c>
      <c r="B42" s="10" t="s">
        <v>6</v>
      </c>
      <c r="C42" s="23" t="s">
        <v>7</v>
      </c>
      <c r="D42" s="44"/>
      <c r="E42" s="25" t="s">
        <v>41</v>
      </c>
      <c r="F42" s="26">
        <f t="shared" si="4"/>
        <v>70</v>
      </c>
      <c r="G42" s="14">
        <v>35</v>
      </c>
      <c r="H42" s="14">
        <v>0</v>
      </c>
      <c r="I42" s="14">
        <v>0</v>
      </c>
      <c r="J42" s="14">
        <v>35</v>
      </c>
      <c r="K42" s="14">
        <v>0</v>
      </c>
      <c r="L42" s="14">
        <v>0</v>
      </c>
    </row>
    <row r="43" spans="1:12" ht="27" customHeight="1" x14ac:dyDescent="0.25">
      <c r="A43" s="33" t="s">
        <v>80</v>
      </c>
      <c r="B43" s="39" t="s">
        <v>66</v>
      </c>
      <c r="C43" s="37">
        <v>2021</v>
      </c>
      <c r="D43" s="44"/>
      <c r="E43" s="25" t="s">
        <v>47</v>
      </c>
      <c r="F43" s="26">
        <f t="shared" si="4"/>
        <v>342.79899999999998</v>
      </c>
      <c r="G43" s="14">
        <v>0</v>
      </c>
      <c r="H43" s="14">
        <v>342.79899999999998</v>
      </c>
      <c r="I43" s="14">
        <v>0</v>
      </c>
      <c r="J43" s="14">
        <v>0</v>
      </c>
      <c r="K43" s="14">
        <v>0</v>
      </c>
      <c r="L43" s="14">
        <v>0</v>
      </c>
    </row>
    <row r="44" spans="1:12" ht="35.25" customHeight="1" x14ac:dyDescent="0.25">
      <c r="A44" s="46"/>
      <c r="B44" s="47"/>
      <c r="C44" s="48"/>
      <c r="D44" s="44"/>
      <c r="E44" s="25" t="s">
        <v>69</v>
      </c>
      <c r="F44" s="26">
        <f t="shared" si="4"/>
        <v>38.088999999999999</v>
      </c>
      <c r="G44" s="14">
        <v>0</v>
      </c>
      <c r="H44" s="14">
        <v>38.088999999999999</v>
      </c>
      <c r="I44" s="14">
        <v>0</v>
      </c>
      <c r="J44" s="14">
        <v>0</v>
      </c>
      <c r="K44" s="14">
        <v>0</v>
      </c>
      <c r="L44" s="14">
        <v>0</v>
      </c>
    </row>
    <row r="45" spans="1:12" ht="27" customHeight="1" x14ac:dyDescent="0.25">
      <c r="A45" s="33" t="s">
        <v>81</v>
      </c>
      <c r="B45" s="39" t="s">
        <v>67</v>
      </c>
      <c r="C45" s="33">
        <v>2021</v>
      </c>
      <c r="D45" s="44"/>
      <c r="E45" s="25" t="s">
        <v>47</v>
      </c>
      <c r="F45" s="26">
        <f t="shared" si="4"/>
        <v>2235.91</v>
      </c>
      <c r="G45" s="14">
        <v>0</v>
      </c>
      <c r="H45" s="14">
        <v>2235.91</v>
      </c>
      <c r="I45" s="14">
        <v>0</v>
      </c>
      <c r="J45" s="14">
        <v>0</v>
      </c>
      <c r="K45" s="14">
        <v>0</v>
      </c>
      <c r="L45" s="14">
        <v>0</v>
      </c>
    </row>
    <row r="46" spans="1:12" ht="38.25" customHeight="1" x14ac:dyDescent="0.25">
      <c r="A46" s="46"/>
      <c r="B46" s="47"/>
      <c r="C46" s="46"/>
      <c r="D46" s="44"/>
      <c r="E46" s="25" t="s">
        <v>69</v>
      </c>
      <c r="F46" s="26">
        <f t="shared" si="4"/>
        <v>248.434</v>
      </c>
      <c r="G46" s="14">
        <v>0</v>
      </c>
      <c r="H46" s="14">
        <v>248.434</v>
      </c>
      <c r="I46" s="14">
        <v>0</v>
      </c>
      <c r="J46" s="14">
        <v>0</v>
      </c>
      <c r="K46" s="14">
        <v>0</v>
      </c>
      <c r="L46" s="14">
        <v>0</v>
      </c>
    </row>
    <row r="47" spans="1:12" ht="24.75" customHeight="1" x14ac:dyDescent="0.25">
      <c r="A47" s="33" t="s">
        <v>82</v>
      </c>
      <c r="B47" s="39" t="s">
        <v>68</v>
      </c>
      <c r="C47" s="33">
        <v>2021</v>
      </c>
      <c r="D47" s="44"/>
      <c r="E47" s="25" t="s">
        <v>47</v>
      </c>
      <c r="F47" s="26">
        <f t="shared" si="4"/>
        <v>4477.1109999999999</v>
      </c>
      <c r="G47" s="14">
        <v>0</v>
      </c>
      <c r="H47" s="14">
        <v>4477.1109999999999</v>
      </c>
      <c r="I47" s="14">
        <v>0</v>
      </c>
      <c r="J47" s="14">
        <v>0</v>
      </c>
      <c r="K47" s="14">
        <v>0</v>
      </c>
      <c r="L47" s="14">
        <v>0</v>
      </c>
    </row>
    <row r="48" spans="1:12" ht="36.75" customHeight="1" x14ac:dyDescent="0.25">
      <c r="A48" s="46"/>
      <c r="B48" s="47"/>
      <c r="C48" s="46"/>
      <c r="D48" s="44"/>
      <c r="E48" s="25" t="s">
        <v>69</v>
      </c>
      <c r="F48" s="26">
        <f t="shared" si="4"/>
        <v>497.45699999999999</v>
      </c>
      <c r="G48" s="14">
        <v>0</v>
      </c>
      <c r="H48" s="14">
        <v>497.45699999999999</v>
      </c>
      <c r="I48" s="14">
        <v>0</v>
      </c>
      <c r="J48" s="14">
        <v>0</v>
      </c>
      <c r="K48" s="14">
        <v>0</v>
      </c>
      <c r="L48" s="14">
        <v>0</v>
      </c>
    </row>
    <row r="49" spans="1:12" ht="30" customHeight="1" x14ac:dyDescent="0.25">
      <c r="A49" s="34"/>
      <c r="B49" s="40"/>
      <c r="C49" s="34"/>
      <c r="D49" s="45"/>
      <c r="E49" s="25" t="s">
        <v>3</v>
      </c>
      <c r="F49" s="26">
        <f t="shared" si="4"/>
        <v>166.922</v>
      </c>
      <c r="G49" s="14">
        <v>0</v>
      </c>
      <c r="H49" s="14">
        <v>166.922</v>
      </c>
      <c r="I49" s="14">
        <v>0</v>
      </c>
      <c r="J49" s="14">
        <v>0</v>
      </c>
      <c r="K49" s="14">
        <v>0</v>
      </c>
      <c r="L49" s="14">
        <v>0</v>
      </c>
    </row>
    <row r="50" spans="1:12" ht="43.5" customHeight="1" x14ac:dyDescent="0.25">
      <c r="A50" s="28" t="s">
        <v>83</v>
      </c>
      <c r="B50" s="29" t="s">
        <v>84</v>
      </c>
      <c r="C50" s="28" t="s">
        <v>85</v>
      </c>
      <c r="D50" s="30"/>
      <c r="E50" s="25" t="s">
        <v>41</v>
      </c>
      <c r="F50" s="26">
        <f t="shared" si="4"/>
        <v>554</v>
      </c>
      <c r="G50" s="14">
        <v>0</v>
      </c>
      <c r="H50" s="14">
        <v>554</v>
      </c>
      <c r="I50" s="14">
        <v>0</v>
      </c>
      <c r="J50" s="14">
        <v>0</v>
      </c>
      <c r="K50" s="14">
        <v>0</v>
      </c>
      <c r="L50" s="14">
        <v>0</v>
      </c>
    </row>
    <row r="51" spans="1:12" ht="41.25" customHeight="1" x14ac:dyDescent="0.25">
      <c r="A51" s="28" t="s">
        <v>86</v>
      </c>
      <c r="B51" s="29" t="s">
        <v>87</v>
      </c>
      <c r="C51" s="28" t="s">
        <v>85</v>
      </c>
      <c r="D51" s="30"/>
      <c r="E51" s="25" t="s">
        <v>41</v>
      </c>
      <c r="F51" s="26">
        <f t="shared" si="4"/>
        <v>228</v>
      </c>
      <c r="G51" s="14">
        <v>0</v>
      </c>
      <c r="H51" s="14">
        <v>228</v>
      </c>
      <c r="I51" s="14">
        <v>0</v>
      </c>
      <c r="J51" s="14">
        <v>0</v>
      </c>
      <c r="K51" s="14">
        <v>0</v>
      </c>
      <c r="L51" s="14">
        <v>0</v>
      </c>
    </row>
    <row r="52" spans="1:12" ht="37.5" customHeight="1" x14ac:dyDescent="0.25">
      <c r="A52" s="28" t="s">
        <v>88</v>
      </c>
      <c r="B52" s="29" t="s">
        <v>89</v>
      </c>
      <c r="C52" s="28" t="s">
        <v>85</v>
      </c>
      <c r="D52" s="30"/>
      <c r="E52" s="25" t="s">
        <v>41</v>
      </c>
      <c r="F52" s="26">
        <f t="shared" si="4"/>
        <v>285</v>
      </c>
      <c r="G52" s="14">
        <v>0</v>
      </c>
      <c r="H52" s="14">
        <v>285</v>
      </c>
      <c r="I52" s="14">
        <v>0</v>
      </c>
      <c r="J52" s="14">
        <v>0</v>
      </c>
      <c r="K52" s="14">
        <v>0</v>
      </c>
      <c r="L52" s="14">
        <v>0</v>
      </c>
    </row>
    <row r="53" spans="1:12" ht="30" customHeight="1" x14ac:dyDescent="0.25">
      <c r="A53" s="28" t="s">
        <v>91</v>
      </c>
      <c r="B53" s="29" t="s">
        <v>90</v>
      </c>
      <c r="C53" s="28" t="s">
        <v>85</v>
      </c>
      <c r="D53" s="30"/>
      <c r="E53" s="25" t="s">
        <v>41</v>
      </c>
      <c r="F53" s="26">
        <f t="shared" si="4"/>
        <v>175.8</v>
      </c>
      <c r="G53" s="14">
        <v>0</v>
      </c>
      <c r="H53" s="14">
        <v>175.8</v>
      </c>
      <c r="I53" s="14">
        <v>0</v>
      </c>
      <c r="J53" s="14">
        <v>0</v>
      </c>
      <c r="K53" s="14">
        <v>0</v>
      </c>
      <c r="L53" s="14">
        <v>0</v>
      </c>
    </row>
    <row r="54" spans="1:12" ht="42" customHeight="1" x14ac:dyDescent="0.25">
      <c r="A54" s="28" t="s">
        <v>92</v>
      </c>
      <c r="B54" s="29" t="s">
        <v>93</v>
      </c>
      <c r="C54" s="28" t="s">
        <v>85</v>
      </c>
      <c r="D54" s="30"/>
      <c r="E54" s="25" t="s">
        <v>41</v>
      </c>
      <c r="F54" s="26">
        <f t="shared" si="4"/>
        <v>145</v>
      </c>
      <c r="G54" s="14">
        <v>0</v>
      </c>
      <c r="H54" s="14">
        <v>145</v>
      </c>
      <c r="I54" s="14">
        <v>0</v>
      </c>
      <c r="J54" s="14">
        <v>0</v>
      </c>
      <c r="K54" s="14">
        <v>0</v>
      </c>
      <c r="L54" s="14">
        <v>0</v>
      </c>
    </row>
    <row r="55" spans="1:12" ht="38.25" customHeight="1" x14ac:dyDescent="0.25">
      <c r="A55" s="28" t="s">
        <v>94</v>
      </c>
      <c r="B55" s="29" t="s">
        <v>95</v>
      </c>
      <c r="C55" s="28" t="s">
        <v>85</v>
      </c>
      <c r="D55" s="30"/>
      <c r="E55" s="25" t="s">
        <v>41</v>
      </c>
      <c r="F55" s="26">
        <f t="shared" si="4"/>
        <v>1360</v>
      </c>
      <c r="G55" s="14">
        <v>0</v>
      </c>
      <c r="H55" s="14">
        <v>1360</v>
      </c>
      <c r="I55" s="14">
        <v>0</v>
      </c>
      <c r="J55" s="14">
        <v>0</v>
      </c>
      <c r="K55" s="14">
        <v>0</v>
      </c>
      <c r="L55" s="14">
        <v>0</v>
      </c>
    </row>
    <row r="56" spans="1:12" ht="25.5" customHeight="1" x14ac:dyDescent="0.25">
      <c r="A56" s="74" t="s">
        <v>49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1:12" ht="26.25" x14ac:dyDescent="0.25">
      <c r="A57" s="15" t="s">
        <v>45</v>
      </c>
      <c r="B57" s="71" t="s">
        <v>46</v>
      </c>
      <c r="C57" s="72"/>
      <c r="D57" s="73"/>
      <c r="E57" s="9" t="s">
        <v>3</v>
      </c>
      <c r="F57" s="26">
        <f>SUM(G57:L57)</f>
        <v>1375.902</v>
      </c>
      <c r="G57" s="26">
        <f>G58+G59+G60+G61+G62+G63+G64</f>
        <v>375.90199999999999</v>
      </c>
      <c r="H57" s="26">
        <f t="shared" ref="H57:L57" si="5">H58+H59+H60+H61+H62+H63+H64</f>
        <v>0</v>
      </c>
      <c r="I57" s="26">
        <f t="shared" si="5"/>
        <v>0</v>
      </c>
      <c r="J57" s="26">
        <f t="shared" si="5"/>
        <v>0</v>
      </c>
      <c r="K57" s="26">
        <f t="shared" si="5"/>
        <v>500</v>
      </c>
      <c r="L57" s="26">
        <f t="shared" si="5"/>
        <v>500</v>
      </c>
    </row>
    <row r="58" spans="1:12" ht="38.25" customHeight="1" x14ac:dyDescent="0.25">
      <c r="A58" s="11" t="s">
        <v>8</v>
      </c>
      <c r="B58" s="25" t="s">
        <v>51</v>
      </c>
      <c r="C58" s="14" t="s">
        <v>7</v>
      </c>
      <c r="D58" s="43" t="s">
        <v>50</v>
      </c>
      <c r="E58" s="43" t="s">
        <v>3</v>
      </c>
      <c r="F58" s="26">
        <f t="shared" ref="F58:F64" si="6">SUM(G58:L58)</f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</row>
    <row r="59" spans="1:12" ht="129.75" customHeight="1" x14ac:dyDescent="0.25">
      <c r="A59" s="11" t="s">
        <v>42</v>
      </c>
      <c r="B59" s="25" t="s">
        <v>52</v>
      </c>
      <c r="C59" s="14" t="s">
        <v>7</v>
      </c>
      <c r="D59" s="44"/>
      <c r="E59" s="44"/>
      <c r="F59" s="26">
        <f t="shared" si="6"/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</row>
    <row r="60" spans="1:12" ht="38.25" customHeight="1" x14ac:dyDescent="0.25">
      <c r="A60" s="11" t="s">
        <v>53</v>
      </c>
      <c r="B60" s="25" t="s">
        <v>54</v>
      </c>
      <c r="C60" s="14" t="s">
        <v>7</v>
      </c>
      <c r="D60" s="44"/>
      <c r="E60" s="44"/>
      <c r="F60" s="26">
        <f t="shared" si="6"/>
        <v>1300</v>
      </c>
      <c r="G60" s="14">
        <v>300</v>
      </c>
      <c r="H60" s="14">
        <v>0</v>
      </c>
      <c r="I60" s="14">
        <v>0</v>
      </c>
      <c r="J60" s="14">
        <v>0</v>
      </c>
      <c r="K60" s="14">
        <v>500</v>
      </c>
      <c r="L60" s="14">
        <v>500</v>
      </c>
    </row>
    <row r="61" spans="1:12" ht="18.75" customHeight="1" x14ac:dyDescent="0.25">
      <c r="A61" s="11" t="s">
        <v>55</v>
      </c>
      <c r="B61" s="25" t="s">
        <v>56</v>
      </c>
      <c r="C61" s="14" t="s">
        <v>57</v>
      </c>
      <c r="D61" s="44"/>
      <c r="E61" s="44"/>
      <c r="F61" s="26">
        <f t="shared" si="6"/>
        <v>0</v>
      </c>
      <c r="G61" s="14">
        <f>200-200</f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</row>
    <row r="62" spans="1:12" ht="38.25" customHeight="1" x14ac:dyDescent="0.25">
      <c r="A62" s="11" t="s">
        <v>58</v>
      </c>
      <c r="B62" s="25" t="s">
        <v>59</v>
      </c>
      <c r="C62" s="14"/>
      <c r="D62" s="44"/>
      <c r="E62" s="44"/>
      <c r="F62" s="26">
        <f t="shared" si="6"/>
        <v>0</v>
      </c>
      <c r="G62" s="14"/>
      <c r="H62" s="14">
        <v>0</v>
      </c>
      <c r="I62" s="14">
        <v>0</v>
      </c>
      <c r="J62" s="14">
        <v>0</v>
      </c>
      <c r="K62" s="14">
        <v>0</v>
      </c>
      <c r="L62" s="14">
        <v>0</v>
      </c>
    </row>
    <row r="63" spans="1:12" ht="28.5" customHeight="1" x14ac:dyDescent="0.25">
      <c r="A63" s="14" t="s">
        <v>60</v>
      </c>
      <c r="B63" s="25" t="s">
        <v>43</v>
      </c>
      <c r="C63" s="23">
        <v>2020</v>
      </c>
      <c r="D63" s="44"/>
      <c r="E63" s="44"/>
      <c r="F63" s="26">
        <f t="shared" si="6"/>
        <v>0</v>
      </c>
      <c r="G63" s="14">
        <f>200+200-100-300</f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1:12" ht="27.75" customHeight="1" x14ac:dyDescent="0.25">
      <c r="A64" s="16" t="s">
        <v>61</v>
      </c>
      <c r="B64" s="25" t="s">
        <v>62</v>
      </c>
      <c r="C64" s="23">
        <v>2020</v>
      </c>
      <c r="D64" s="45"/>
      <c r="E64" s="45"/>
      <c r="F64" s="26">
        <f t="shared" si="6"/>
        <v>75.902000000000001</v>
      </c>
      <c r="G64" s="14">
        <v>75.902000000000001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1:13" s="1" customFormat="1" ht="24.75" customHeight="1" x14ac:dyDescent="0.25">
      <c r="A65" s="51" t="s">
        <v>40</v>
      </c>
      <c r="B65" s="52"/>
      <c r="C65" s="52"/>
      <c r="D65" s="52"/>
      <c r="E65" s="53"/>
      <c r="F65" s="8">
        <f>F66+F67+F68</f>
        <v>70692.176000000007</v>
      </c>
      <c r="G65" s="8">
        <f t="shared" ref="G65:L65" si="7">G66+G67+G68</f>
        <v>25216.788</v>
      </c>
      <c r="H65" s="8">
        <f t="shared" si="7"/>
        <v>12540.788</v>
      </c>
      <c r="I65" s="8">
        <f t="shared" si="7"/>
        <v>14789.8</v>
      </c>
      <c r="J65" s="8">
        <f t="shared" si="7"/>
        <v>9304.7999999999993</v>
      </c>
      <c r="K65" s="8">
        <f t="shared" si="7"/>
        <v>4420</v>
      </c>
      <c r="L65" s="8">
        <f t="shared" si="7"/>
        <v>4420</v>
      </c>
      <c r="M65" s="6"/>
    </row>
    <row r="66" spans="1:13" s="1" customFormat="1" ht="26.25" customHeight="1" x14ac:dyDescent="0.25">
      <c r="A66" s="54" t="s">
        <v>3</v>
      </c>
      <c r="B66" s="49"/>
      <c r="C66" s="49"/>
      <c r="D66" s="49"/>
      <c r="E66" s="50"/>
      <c r="F66" s="8">
        <f t="shared" ref="F66:L66" si="8">F9+F57</f>
        <v>10791.03</v>
      </c>
      <c r="G66" s="8">
        <f t="shared" si="8"/>
        <v>1875.902</v>
      </c>
      <c r="H66" s="8">
        <f t="shared" si="8"/>
        <v>1367.1680000000001</v>
      </c>
      <c r="I66" s="8">
        <f t="shared" si="8"/>
        <v>783.98</v>
      </c>
      <c r="J66" s="8">
        <f t="shared" si="8"/>
        <v>783.98</v>
      </c>
      <c r="K66" s="8">
        <f t="shared" si="8"/>
        <v>2990</v>
      </c>
      <c r="L66" s="8">
        <f t="shared" si="8"/>
        <v>2990</v>
      </c>
    </row>
    <row r="67" spans="1:13" s="1" customFormat="1" ht="26.25" customHeight="1" x14ac:dyDescent="0.25">
      <c r="A67" s="17"/>
      <c r="B67" s="49" t="s">
        <v>47</v>
      </c>
      <c r="C67" s="49"/>
      <c r="D67" s="49"/>
      <c r="E67" s="50"/>
      <c r="F67" s="8">
        <f>F10</f>
        <v>33471.972000000002</v>
      </c>
      <c r="G67" s="8">
        <f t="shared" ref="G67:L67" si="9">G10</f>
        <v>12304.512000000001</v>
      </c>
      <c r="H67" s="8">
        <f t="shared" si="9"/>
        <v>7055.82</v>
      </c>
      <c r="I67" s="8">
        <f t="shared" si="9"/>
        <v>7055.82</v>
      </c>
      <c r="J67" s="8">
        <f t="shared" si="9"/>
        <v>7055.82</v>
      </c>
      <c r="K67" s="8">
        <f t="shared" si="9"/>
        <v>0</v>
      </c>
      <c r="L67" s="8">
        <f t="shared" si="9"/>
        <v>0</v>
      </c>
      <c r="M67" s="4"/>
    </row>
    <row r="68" spans="1:13" s="1" customFormat="1" ht="30.75" customHeight="1" x14ac:dyDescent="0.25">
      <c r="A68" s="54" t="s">
        <v>41</v>
      </c>
      <c r="B68" s="49"/>
      <c r="C68" s="49"/>
      <c r="D68" s="49"/>
      <c r="E68" s="50"/>
      <c r="F68" s="8">
        <f>F11</f>
        <v>26429.173999999999</v>
      </c>
      <c r="G68" s="8">
        <f t="shared" ref="G68:L68" si="10">G11</f>
        <v>11036.374</v>
      </c>
      <c r="H68" s="8">
        <f t="shared" si="10"/>
        <v>4117.8</v>
      </c>
      <c r="I68" s="8">
        <f t="shared" si="10"/>
        <v>6950</v>
      </c>
      <c r="J68" s="8">
        <f t="shared" si="10"/>
        <v>1465</v>
      </c>
      <c r="K68" s="8">
        <f t="shared" si="10"/>
        <v>1430</v>
      </c>
      <c r="L68" s="8">
        <f t="shared" si="10"/>
        <v>1430</v>
      </c>
      <c r="M68" s="6"/>
    </row>
    <row r="69" spans="1:13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3" x14ac:dyDescent="0.25">
      <c r="A70" s="18"/>
      <c r="B70" s="18"/>
      <c r="C70" s="18"/>
      <c r="D70" s="18"/>
      <c r="E70" s="18"/>
      <c r="F70" s="18"/>
      <c r="G70" s="21"/>
      <c r="H70" s="21"/>
      <c r="I70" s="21"/>
      <c r="J70" s="21"/>
      <c r="K70" s="18"/>
      <c r="L70" s="21"/>
    </row>
    <row r="71" spans="1:13" x14ac:dyDescent="0.25">
      <c r="F71" s="5"/>
    </row>
  </sheetData>
  <autoFilter ref="E6:L58"/>
  <mergeCells count="57">
    <mergeCell ref="B67:E67"/>
    <mergeCell ref="A65:E65"/>
    <mergeCell ref="A66:E66"/>
    <mergeCell ref="A68:E68"/>
    <mergeCell ref="A7:L7"/>
    <mergeCell ref="B8:D11"/>
    <mergeCell ref="A8:A11"/>
    <mergeCell ref="C12:C13"/>
    <mergeCell ref="A12:A13"/>
    <mergeCell ref="B12:B13"/>
    <mergeCell ref="D12:D20"/>
    <mergeCell ref="B57:D57"/>
    <mergeCell ref="D21:D29"/>
    <mergeCell ref="A56:L56"/>
    <mergeCell ref="D58:D64"/>
    <mergeCell ref="E58:E64"/>
    <mergeCell ref="D31:D49"/>
    <mergeCell ref="C45:C46"/>
    <mergeCell ref="C47:C49"/>
    <mergeCell ref="B47:B49"/>
    <mergeCell ref="A47:A49"/>
    <mergeCell ref="C43:C44"/>
    <mergeCell ref="B43:B44"/>
    <mergeCell ref="A43:A44"/>
    <mergeCell ref="A45:A46"/>
    <mergeCell ref="B45:B46"/>
    <mergeCell ref="A32:A33"/>
    <mergeCell ref="B32:B33"/>
    <mergeCell ref="C32:C33"/>
    <mergeCell ref="A34:A35"/>
    <mergeCell ref="B34:B35"/>
    <mergeCell ref="C34:C35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G2:L2"/>
    <mergeCell ref="G3:L3"/>
    <mergeCell ref="G4:L4"/>
    <mergeCell ref="J1:L1"/>
    <mergeCell ref="A40:A41"/>
    <mergeCell ref="B40:B41"/>
    <mergeCell ref="C40:C41"/>
    <mergeCell ref="A36:A37"/>
    <mergeCell ref="B36:B37"/>
    <mergeCell ref="C36:C37"/>
    <mergeCell ref="A38:A39"/>
    <mergeCell ref="B38:B39"/>
    <mergeCell ref="C38:C39"/>
    <mergeCell ref="A28:A29"/>
    <mergeCell ref="B28:B29"/>
    <mergeCell ref="C28:C29"/>
  </mergeCells>
  <pageMargins left="0.39370078740157483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</cp:lastModifiedBy>
  <cp:lastPrinted>2021-03-12T09:29:03Z</cp:lastPrinted>
  <dcterms:created xsi:type="dcterms:W3CDTF">2019-11-06T11:58:30Z</dcterms:created>
  <dcterms:modified xsi:type="dcterms:W3CDTF">2021-03-19T09:40:21Z</dcterms:modified>
</cp:coreProperties>
</file>