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<sst xmlns="http://schemas.openxmlformats.org/spreadsheetml/2006/main" count="297" uniqueCount="178">
  <si>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</si>
  <si>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</si>
  <si>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</si>
  <si>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</si>
  <si>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</si>
  <si>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</si>
  <si>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</si>
  <si>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</si>
  <si>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</si>
  <si>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</si>
  <si>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</si>
  <si>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</si>
  <si>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</si>
  <si>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</si>
  <si>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</si>
  <si>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</si>
  <si>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</si>
  <si>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</si>
  <si>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</si>
  <si>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</si>
  <si>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</si>
  <si>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</si>
  <si>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</si>
  <si>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</si>
  <si>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</si>
  <si>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</si>
  <si>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</si>
  <si>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</si>
  <si>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</si>
  <si>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</si>
  <si>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</si>
  <si>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</si>
  <si>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</si>
  <si>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</si>
  <si>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</si>
  <si>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</si>
  <si>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</si>
  <si>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</si>
  <si>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</si>
  <si>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</si>
  <si>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</si>
  <si>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</si>
  <si>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</si>
  <si>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</si>
  <si>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</si>
  <si>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</si>
  <si>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</si>
  <si>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</si>
  <si>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</si>
  <si>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</si>
  <si>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</si>
  <si>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</si>
  <si>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</si>
  <si>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</si>
  <si>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</si>
  <si>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</si>
  <si>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</si>
  <si>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</si>
  <si>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</si>
  <si>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</si>
  <si>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</si>
  <si>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</si>
  <si>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</si>
  <si>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</si>
  <si>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</si>
  <si>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</si>
  <si>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</si>
  <si>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</si>
  <si>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</si>
  <si>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</si>
  <si>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</si>
  <si>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</si>
  <si>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</si>
  <si>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</si>
  <si>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</si>
  <si>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</si>
  <si>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</si>
  <si>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</si>
  <si>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</si>
  <si>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</si>
  <si>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</si>
  <si>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</si>
  <si>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</si>
  <si>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</si>
  <si>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</si>
  <si>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</si>
  <si>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</si>
  <si>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</si>
  <si>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</si>
  <si>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</si>
  <si>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</si>
  <si>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</si>
  <si>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</si>
  <si>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</si>
  <si>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</si>
  <si>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</si>
  <si>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</si>
  <si>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</si>
  <si>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</si>
  <si>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</si>
  <si>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</si>
  <si>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</si>
  <si>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</si>
  <si>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</si>
  <si>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</si>
  <si>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</si>
  <si>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</si>
  <si>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</si>
  <si>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</si>
  <si>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</si>
  <si>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</si>
  <si>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</si>
  <si>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</si>
  <si>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</si>
  <si>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</si>
  <si>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</si>
  <si>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</si>
  <si>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</si>
  <si>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</si>
  <si>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</si>
  <si>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</si>
  <si>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</si>
  <si>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</si>
  <si>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</si>
  <si>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</si>
  <si>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</si>
  <si>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</si>
  <si>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</si>
  <si>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</si>
  <si>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</si>
  <si>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</si>
  <si>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</si>
  <si>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</si>
  <si>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</si>
  <si>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</si>
  <si>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</si>
  <si>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</si>
  <si>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</si>
  <si>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</si>
  <si>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</si>
  <si>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</si>
  <si>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</si>
  <si>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</si>
  <si>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</si>
  <si>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</si>
  <si>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</si>
  <si>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</si>
  <si>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</si>
  <si>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</si>
  <si>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</si>
  <si>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</si>
  <si>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</si>
  <si>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</si>
  <si>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</si>
  <si>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</si>
  <si>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</si>
  <si>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</si>
  <si>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</si>
  <si>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</si>
  <si>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</si>
  <si>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</si>
  <si>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</si>
  <si>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</si>
  <si>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</si>
  <si>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</si>
  <si>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</si>
  <si>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</si>
  <si>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</si>
  <si>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</si>
  <si>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</si>
  <si>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>13.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</si>
  <si>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</si>
  <si>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14</t>
  </si>
  <si>
    <t>Обеспечение переданных полномочий по осуществлению внешнего муниципального финансового контроля</t>
  </si>
  <si>
    <t>к постановлению администрации муниципального</t>
  </si>
  <si>
    <t>образования городское поселение "Город Маклоярославец"</t>
  </si>
  <si>
    <t xml:space="preserve">                               от</t>
  </si>
  <si>
    <t>№1234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</si>
</sst>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center" vertical="top"/>
    </xf>
    <xf numFmtId="178" fontId="15" fillId="0" borderId="18" xfId="0" applyNumberFormat="1" applyFont="1" applyFill="1" applyBorder="1" applyAlignment="1">
      <alignment horizontal="center" vertical="top"/>
    </xf>
    <xf numFmtId="178" fontId="16" fillId="0" borderId="18" xfId="0" applyNumberFormat="1" applyFont="1" applyFill="1" applyBorder="1" applyAlignment="1">
      <alignment horizontal="center" vertical="top"/>
    </xf>
    <xf numFmtId="178" fontId="15" fillId="0" borderId="19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left" vertical="top" wrapText="1"/>
    </xf>
    <xf numFmtId="178" fontId="15" fillId="0" borderId="10" xfId="0" applyNumberFormat="1" applyFont="1" applyFill="1" applyBorder="1" applyAlignment="1">
      <alignment horizontal="center" vertical="top"/>
    </xf>
    <xf numFmtId="178" fontId="16" fillId="0" borderId="10" xfId="0" applyNumberFormat="1" applyFont="1" applyFill="1" applyBorder="1" applyAlignment="1">
      <alignment horizontal="center" vertical="top"/>
    </xf>
    <xf numFmtId="178" fontId="16" fillId="0" borderId="21" xfId="0" applyNumberFormat="1" applyFont="1" applyFill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left" vertical="top" wrapText="1"/>
    </xf>
    <xf numFmtId="178" fontId="15" fillId="0" borderId="23" xfId="0" applyNumberFormat="1" applyFont="1" applyFill="1" applyBorder="1" applyAlignment="1">
      <alignment horizontal="center" vertical="top"/>
    </xf>
    <xf numFmtId="178" fontId="16" fillId="0" borderId="23" xfId="0" applyNumberFormat="1" applyFont="1" applyFill="1" applyBorder="1" applyAlignment="1">
      <alignment horizontal="center" vertical="top"/>
    </xf>
    <xf numFmtId="178" fontId="16" fillId="0" borderId="24" xfId="0" applyNumberFormat="1" applyFont="1" applyFill="1" applyBorder="1" applyAlignment="1">
      <alignment horizontal="center" vertical="top"/>
    </xf>
    <xf numFmtId="49" fontId="15" fillId="0" borderId="25" xfId="0" applyNumberFormat="1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49" fontId="15" fillId="0" borderId="26" xfId="0" applyNumberFormat="1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center" vertical="top"/>
    </xf>
    <xf numFmtId="178" fontId="15" fillId="0" borderId="27" xfId="0" applyNumberFormat="1" applyFont="1" applyFill="1" applyBorder="1" applyAlignment="1">
      <alignment horizontal="center" vertical="top"/>
    </xf>
    <xf numFmtId="178" fontId="16" fillId="0" borderId="27" xfId="0" applyNumberFormat="1" applyFont="1" applyFill="1" applyBorder="1" applyAlignment="1">
      <alignment horizontal="center" vertical="top"/>
    </xf>
    <xf numFmtId="178" fontId="16" fillId="0" borderId="28" xfId="0" applyNumberFormat="1" applyFont="1" applyFill="1" applyBorder="1" applyAlignment="1">
      <alignment horizontal="center" vertical="top"/>
    </xf>
    <xf numFmtId="0" fontId="15" fillId="0" borderId="29" xfId="0" applyFont="1" applyFill="1" applyBorder="1" applyAlignment="1">
      <alignment vertical="top"/>
    </xf>
    <xf numFmtId="0" fontId="16" fillId="0" borderId="29" xfId="0" applyFont="1" applyFill="1" applyBorder="1" applyAlignment="1">
      <alignment vertical="top"/>
    </xf>
    <xf numFmtId="49" fontId="15" fillId="0" borderId="16" xfId="0" applyNumberFormat="1" applyFont="1" applyFill="1" applyBorder="1" applyAlignment="1">
      <alignment horizontal="center" vertical="top"/>
    </xf>
    <xf numFmtId="178" fontId="16" fillId="0" borderId="17" xfId="0" applyNumberFormat="1" applyFont="1" applyFill="1" applyBorder="1" applyAlignment="1">
      <alignment horizontal="center" vertical="top"/>
    </xf>
    <xf numFmtId="178" fontId="15" fillId="0" borderId="17" xfId="0" applyNumberFormat="1" applyFont="1" applyFill="1" applyBorder="1" applyAlignment="1">
      <alignment horizontal="center" vertical="top"/>
    </xf>
    <xf numFmtId="178" fontId="16" fillId="0" borderId="30" xfId="0" applyNumberFormat="1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right" vertical="top" wrapText="1"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178" fontId="16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78" fontId="16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/>
    </xf>
    <xf numFmtId="0" fontId="15" fillId="0" borderId="18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31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32" xfId="0" applyFont="1" applyFill="1" applyBorder="1" applyAlignment="1">
      <alignment horizontal="left" vertical="justify" wrapText="1"/>
    </xf>
    <xf numFmtId="0" fontId="11" fillId="34" borderId="33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left" wrapText="1"/>
    </xf>
    <xf numFmtId="0" fontId="12" fillId="34" borderId="37" xfId="0" applyFont="1" applyFill="1" applyBorder="1" applyAlignment="1">
      <alignment horizontal="left" wrapText="1"/>
    </xf>
    <xf numFmtId="0" fontId="12" fillId="34" borderId="38" xfId="0" applyFont="1" applyFill="1" applyBorder="1" applyAlignment="1">
      <alignment horizontal="left" wrapText="1"/>
    </xf>
    <xf numFmtId="0" fontId="11" fillId="34" borderId="39" xfId="0" applyFont="1" applyFill="1" applyBorder="1" applyAlignment="1">
      <alignment horizontal="left" wrapText="1"/>
    </xf>
    <xf numFmtId="0" fontId="11" fillId="34" borderId="40" xfId="0" applyFont="1" applyFill="1" applyBorder="1" applyAlignment="1">
      <alignment horizontal="left" wrapText="1"/>
    </xf>
    <xf numFmtId="0" fontId="11" fillId="34" borderId="4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top"/>
    </xf>
    <xf numFmtId="49" fontId="16" fillId="0" borderId="43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5" fillId="0" borderId="14" xfId="0" applyFont="1" applyFill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108" t="s">
        <v>36</v>
      </c>
      <c r="D2" s="108"/>
      <c r="E2" s="108"/>
      <c r="F2" s="108"/>
      <c r="G2" s="108"/>
      <c r="H2" s="108"/>
      <c r="I2" s="108"/>
      <c r="J2" s="108"/>
      <c r="K2" s="108"/>
      <c r="L2" s="8"/>
      <c r="M2" s="8"/>
      <c r="N2" s="8"/>
    </row>
    <row r="3" spans="3:14" ht="18.75">
      <c r="C3" s="38"/>
      <c r="D3" s="108" t="s">
        <v>37</v>
      </c>
      <c r="E3" s="108"/>
      <c r="F3" s="108"/>
      <c r="G3" s="108"/>
      <c r="H3" s="108"/>
      <c r="I3" s="108"/>
      <c r="J3" s="108"/>
      <c r="K3" s="108"/>
      <c r="L3" s="8"/>
      <c r="M3" s="8"/>
      <c r="N3" s="8"/>
    </row>
    <row r="4" spans="3:14" ht="39" customHeight="1">
      <c r="C4" s="109" t="s">
        <v>38</v>
      </c>
      <c r="D4" s="109"/>
      <c r="E4" s="109"/>
      <c r="F4" s="109"/>
      <c r="G4" s="109"/>
      <c r="H4" s="109"/>
      <c r="I4" s="109"/>
      <c r="J4" s="109"/>
      <c r="K4" s="109"/>
      <c r="L4" s="11"/>
      <c r="M4" s="11"/>
      <c r="N4" s="11"/>
    </row>
    <row r="5" spans="3:14" ht="21.75" customHeight="1">
      <c r="C5" s="110" t="s">
        <v>0</v>
      </c>
      <c r="D5" s="117" t="s">
        <v>39</v>
      </c>
      <c r="E5" s="117" t="s">
        <v>40</v>
      </c>
      <c r="F5" s="117" t="s">
        <v>41</v>
      </c>
      <c r="G5" s="117" t="s">
        <v>42</v>
      </c>
      <c r="H5" s="124" t="s">
        <v>43</v>
      </c>
      <c r="I5" s="125"/>
      <c r="J5" s="125"/>
      <c r="K5" s="125"/>
      <c r="L5" s="11"/>
      <c r="M5" s="11"/>
      <c r="N5" s="11"/>
    </row>
    <row r="6" spans="3:14" ht="26.25" customHeight="1">
      <c r="C6" s="110"/>
      <c r="D6" s="117"/>
      <c r="E6" s="117"/>
      <c r="F6" s="117"/>
      <c r="G6" s="117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121" t="s">
        <v>124</v>
      </c>
      <c r="E7" s="122"/>
      <c r="F7" s="122"/>
      <c r="G7" s="122"/>
      <c r="H7" s="122"/>
      <c r="I7" s="122"/>
      <c r="J7" s="122"/>
      <c r="K7" s="123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118" t="s">
        <v>76</v>
      </c>
      <c r="E17" s="119"/>
      <c r="F17" s="119"/>
      <c r="G17" s="119"/>
      <c r="H17" s="119"/>
      <c r="I17" s="119"/>
      <c r="J17" s="119"/>
      <c r="K17" s="120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114" t="s">
        <v>88</v>
      </c>
      <c r="E20" s="115"/>
      <c r="F20" s="115"/>
      <c r="G20" s="115"/>
      <c r="H20" s="115"/>
      <c r="I20" s="115"/>
      <c r="J20" s="115"/>
      <c r="K20" s="116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111" t="s">
        <v>94</v>
      </c>
      <c r="E26" s="112"/>
      <c r="F26" s="112"/>
      <c r="G26" s="112"/>
      <c r="H26" s="112"/>
      <c r="I26" s="112"/>
      <c r="J26" s="112"/>
      <c r="K26" s="113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126" t="s">
        <v>34</v>
      </c>
      <c r="C7" s="126"/>
      <c r="D7" s="126"/>
      <c r="E7" s="126"/>
      <c r="F7" s="126"/>
    </row>
    <row r="8" ht="15.75">
      <c r="B8" s="7"/>
    </row>
    <row r="9" spans="2:6" ht="32.25" customHeight="1">
      <c r="B9" s="127" t="s">
        <v>14</v>
      </c>
      <c r="C9" s="127"/>
      <c r="D9" s="127"/>
      <c r="E9" s="127"/>
      <c r="F9" s="127"/>
    </row>
    <row r="10" spans="2:7" ht="30.75" customHeight="1">
      <c r="B10" s="129" t="s">
        <v>138</v>
      </c>
      <c r="C10" s="129"/>
      <c r="D10" s="129"/>
      <c r="E10" s="129"/>
      <c r="F10" s="129"/>
      <c r="G10" s="129"/>
    </row>
    <row r="11" spans="1:7" ht="31.5" customHeight="1">
      <c r="A11" s="128" t="s">
        <v>0</v>
      </c>
      <c r="B11" s="128" t="s">
        <v>11</v>
      </c>
      <c r="C11" s="128" t="s">
        <v>12</v>
      </c>
      <c r="D11" s="131" t="s">
        <v>13</v>
      </c>
      <c r="E11" s="131"/>
      <c r="F11" s="131"/>
      <c r="G11" s="131"/>
    </row>
    <row r="12" spans="1:8" ht="12.75">
      <c r="A12" s="128"/>
      <c r="B12" s="128"/>
      <c r="C12" s="128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30"/>
      <c r="C35" s="130"/>
      <c r="D35" s="130"/>
      <c r="E35" s="130"/>
      <c r="F35" s="130"/>
      <c r="G35" s="130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42" zoomScaleNormal="142" zoomScalePageLayoutView="0" workbookViewId="0" topLeftCell="A1">
      <selection activeCell="L9" sqref="L9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19.25390625" style="0" customWidth="1"/>
    <col min="4" max="4" width="15.25390625" style="0" customWidth="1"/>
    <col min="5" max="5" width="14.25390625" style="0" hidden="1" customWidth="1"/>
    <col min="6" max="6" width="13.875" style="0" hidden="1" customWidth="1"/>
    <col min="7" max="7" width="12.75390625" style="0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4:11" ht="12.75">
      <c r="D1" s="138" t="s">
        <v>139</v>
      </c>
      <c r="E1" s="138"/>
      <c r="F1" s="138"/>
      <c r="G1" s="138"/>
      <c r="H1" s="5"/>
      <c r="I1" s="5"/>
      <c r="J1" s="5"/>
      <c r="K1" s="5"/>
    </row>
    <row r="2" spans="3:11" ht="12.75">
      <c r="C2" s="106" t="s">
        <v>174</v>
      </c>
      <c r="D2" s="106"/>
      <c r="E2" s="106"/>
      <c r="F2" s="106" t="s">
        <v>140</v>
      </c>
      <c r="G2" s="106"/>
      <c r="H2" s="5"/>
      <c r="I2" s="5"/>
      <c r="J2" s="5"/>
      <c r="K2" s="5"/>
    </row>
    <row r="3" spans="2:11" ht="12.75">
      <c r="B3" s="138" t="s">
        <v>175</v>
      </c>
      <c r="C3" s="138"/>
      <c r="D3" s="138"/>
      <c r="E3" s="138"/>
      <c r="F3" s="138"/>
      <c r="G3" s="138"/>
      <c r="H3" s="5"/>
      <c r="I3" s="5"/>
      <c r="J3" s="5"/>
      <c r="K3" s="5"/>
    </row>
    <row r="4" spans="3:11" ht="12.75">
      <c r="C4" t="s">
        <v>176</v>
      </c>
      <c r="D4" s="107">
        <v>44901</v>
      </c>
      <c r="F4" s="5"/>
      <c r="G4" s="5" t="s">
        <v>177</v>
      </c>
      <c r="H4" s="5"/>
      <c r="I4" s="5"/>
      <c r="J4" s="5"/>
      <c r="K4" s="5"/>
    </row>
    <row r="5" spans="1:11" ht="12.75">
      <c r="A5" s="44"/>
      <c r="B5" s="44"/>
      <c r="C5" s="44"/>
      <c r="D5" s="44"/>
      <c r="E5" s="44"/>
      <c r="F5" s="140"/>
      <c r="G5" s="141"/>
      <c r="H5" s="141"/>
      <c r="I5" s="141"/>
      <c r="J5" s="141"/>
      <c r="K5" s="141"/>
    </row>
    <row r="6" spans="1:10" ht="16.5" hidden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6.5" hidden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6.5" hidden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1" ht="51" customHeight="1" thickBot="1">
      <c r="A9" s="53" t="s">
        <v>0</v>
      </c>
      <c r="B9" s="54" t="s">
        <v>1</v>
      </c>
      <c r="C9" s="54" t="s">
        <v>2</v>
      </c>
      <c r="D9" s="54" t="s">
        <v>149</v>
      </c>
      <c r="E9" s="55">
        <v>2020</v>
      </c>
      <c r="F9" s="55">
        <v>2021</v>
      </c>
      <c r="G9" s="55">
        <v>2022</v>
      </c>
      <c r="H9" s="55">
        <v>2023</v>
      </c>
      <c r="I9" s="55">
        <v>2024</v>
      </c>
      <c r="J9" s="55">
        <v>2025</v>
      </c>
      <c r="K9" s="45"/>
    </row>
    <row r="10" spans="1:12" ht="34.5" customHeight="1" hidden="1">
      <c r="A10" s="56">
        <v>1</v>
      </c>
      <c r="B10" s="57" t="s">
        <v>141</v>
      </c>
      <c r="C10" s="132" t="s">
        <v>3</v>
      </c>
      <c r="D10" s="59">
        <f>E10+F10+G10+H10+I10+J10</f>
        <v>167307.468</v>
      </c>
      <c r="E10" s="59">
        <f aca="true" t="shared" si="0" ref="E10:J10">E11+E12</f>
        <v>26475.705</v>
      </c>
      <c r="F10" s="59">
        <f t="shared" si="0"/>
        <v>27965.046000000002</v>
      </c>
      <c r="G10" s="60">
        <f t="shared" si="0"/>
        <v>28132</v>
      </c>
      <c r="H10" s="60">
        <f t="shared" si="0"/>
        <v>27902</v>
      </c>
      <c r="I10" s="59">
        <f t="shared" si="0"/>
        <v>27902</v>
      </c>
      <c r="J10" s="61">
        <f t="shared" si="0"/>
        <v>28930.716999999997</v>
      </c>
      <c r="K10" s="45"/>
      <c r="L10" s="45"/>
    </row>
    <row r="11" spans="1:12" ht="18.75" customHeight="1" hidden="1">
      <c r="A11" s="62" t="s">
        <v>142</v>
      </c>
      <c r="B11" s="63" t="s">
        <v>143</v>
      </c>
      <c r="C11" s="139"/>
      <c r="D11" s="64">
        <f aca="true" t="shared" si="1" ref="D11:D23">E11+F11+G11+H11+I11+J11</f>
        <v>160412.046</v>
      </c>
      <c r="E11" s="65">
        <f>25665.861-230.912</f>
        <v>25434.949</v>
      </c>
      <c r="F11" s="65">
        <f>25726.91+200+200+590.826</f>
        <v>26717.736</v>
      </c>
      <c r="G11" s="65">
        <v>26891.194</v>
      </c>
      <c r="H11" s="65">
        <v>26661.194</v>
      </c>
      <c r="I11" s="65">
        <v>26661.194</v>
      </c>
      <c r="J11" s="66">
        <v>28045.779</v>
      </c>
      <c r="K11" s="45"/>
      <c r="L11" s="45"/>
    </row>
    <row r="12" spans="1:12" ht="52.5" customHeight="1" hidden="1" thickBot="1">
      <c r="A12" s="67" t="s">
        <v>151</v>
      </c>
      <c r="B12" s="68" t="s">
        <v>144</v>
      </c>
      <c r="C12" s="133"/>
      <c r="D12" s="69">
        <f t="shared" si="1"/>
        <v>6895.4220000000005</v>
      </c>
      <c r="E12" s="70">
        <f>809.844+230.912</f>
        <v>1040.756</v>
      </c>
      <c r="F12" s="70">
        <f>1122.574+124.736</f>
        <v>1247.3100000000002</v>
      </c>
      <c r="G12" s="70">
        <v>1240.806</v>
      </c>
      <c r="H12" s="70">
        <v>1240.806</v>
      </c>
      <c r="I12" s="70">
        <v>1240.806</v>
      </c>
      <c r="J12" s="71">
        <v>884.938</v>
      </c>
      <c r="K12" s="45"/>
      <c r="L12" s="45"/>
    </row>
    <row r="13" spans="1:12" ht="24.75" customHeight="1" hidden="1">
      <c r="A13" s="72" t="s">
        <v>19</v>
      </c>
      <c r="B13" s="73" t="s">
        <v>4</v>
      </c>
      <c r="C13" s="132" t="s">
        <v>3</v>
      </c>
      <c r="D13" s="59">
        <f t="shared" si="1"/>
        <v>16795.022</v>
      </c>
      <c r="E13" s="59">
        <f aca="true" t="shared" si="2" ref="E13:J13">E14+E15</f>
        <v>859.448</v>
      </c>
      <c r="F13" s="59">
        <f t="shared" si="2"/>
        <v>2866.932</v>
      </c>
      <c r="G13" s="59">
        <f t="shared" si="2"/>
        <v>3314.682</v>
      </c>
      <c r="H13" s="59">
        <f t="shared" si="2"/>
        <v>3314.682</v>
      </c>
      <c r="I13" s="59">
        <f t="shared" si="2"/>
        <v>3314.682</v>
      </c>
      <c r="J13" s="61">
        <f t="shared" si="2"/>
        <v>3124.596</v>
      </c>
      <c r="K13" s="45"/>
      <c r="L13" s="45"/>
    </row>
    <row r="14" spans="1:12" ht="14.25" customHeight="1" hidden="1">
      <c r="A14" s="62" t="s">
        <v>77</v>
      </c>
      <c r="B14" s="74" t="s">
        <v>143</v>
      </c>
      <c r="C14" s="139"/>
      <c r="D14" s="64">
        <f t="shared" si="1"/>
        <v>5627.896000000001</v>
      </c>
      <c r="E14" s="65">
        <v>787.448</v>
      </c>
      <c r="F14" s="65">
        <f>794.932+820</f>
        <v>1614.932</v>
      </c>
      <c r="G14" s="65">
        <v>788.35</v>
      </c>
      <c r="H14" s="65">
        <v>788.35</v>
      </c>
      <c r="I14" s="65">
        <v>788.35</v>
      </c>
      <c r="J14" s="66">
        <v>860.466</v>
      </c>
      <c r="K14" s="45"/>
      <c r="L14" s="45"/>
    </row>
    <row r="15" spans="1:12" ht="30" customHeight="1" hidden="1" thickBot="1">
      <c r="A15" s="67" t="s">
        <v>80</v>
      </c>
      <c r="B15" s="68" t="s">
        <v>150</v>
      </c>
      <c r="C15" s="133"/>
      <c r="D15" s="69">
        <f t="shared" si="1"/>
        <v>11167.126</v>
      </c>
      <c r="E15" s="70">
        <f>2072-1000-1000</f>
        <v>72</v>
      </c>
      <c r="F15" s="70">
        <f>2072-820</f>
        <v>1252</v>
      </c>
      <c r="G15" s="70">
        <v>2526.332</v>
      </c>
      <c r="H15" s="70">
        <v>2526.332</v>
      </c>
      <c r="I15" s="70">
        <v>2526.332</v>
      </c>
      <c r="J15" s="71">
        <v>2264.13</v>
      </c>
      <c r="K15" s="45"/>
      <c r="L15" s="45"/>
    </row>
    <row r="16" spans="1:12" ht="52.5" customHeight="1">
      <c r="A16" s="75" t="s">
        <v>5</v>
      </c>
      <c r="B16" s="73" t="s">
        <v>6</v>
      </c>
      <c r="C16" s="132" t="s">
        <v>3</v>
      </c>
      <c r="D16" s="59">
        <f t="shared" si="1"/>
        <v>4082.3410000000003</v>
      </c>
      <c r="E16" s="59">
        <f aca="true" t="shared" si="3" ref="E16:J16">E17</f>
        <v>663.497</v>
      </c>
      <c r="F16" s="59">
        <f t="shared" si="3"/>
        <v>678.367</v>
      </c>
      <c r="G16" s="59">
        <f t="shared" si="3"/>
        <v>585.152</v>
      </c>
      <c r="H16" s="59">
        <f t="shared" si="3"/>
        <v>715.152</v>
      </c>
      <c r="I16" s="59">
        <f t="shared" si="3"/>
        <v>715.152</v>
      </c>
      <c r="J16" s="61">
        <f t="shared" si="3"/>
        <v>725.021</v>
      </c>
      <c r="K16" s="45"/>
      <c r="L16" s="45"/>
    </row>
    <row r="17" spans="1:12" ht="18" customHeight="1" thickBot="1">
      <c r="A17" s="67" t="s">
        <v>168</v>
      </c>
      <c r="B17" s="68" t="s">
        <v>143</v>
      </c>
      <c r="C17" s="133"/>
      <c r="D17" s="69">
        <f t="shared" si="1"/>
        <v>4082.3410000000003</v>
      </c>
      <c r="E17" s="70">
        <v>663.497</v>
      </c>
      <c r="F17" s="70">
        <v>678.367</v>
      </c>
      <c r="G17" s="70">
        <f>715.152-130</f>
        <v>585.152</v>
      </c>
      <c r="H17" s="70">
        <v>715.152</v>
      </c>
      <c r="I17" s="70">
        <v>715.152</v>
      </c>
      <c r="J17" s="71">
        <v>725.021</v>
      </c>
      <c r="K17" s="45"/>
      <c r="L17" s="45"/>
    </row>
    <row r="18" spans="1:12" ht="36.75" customHeight="1" hidden="1">
      <c r="A18" s="75" t="s">
        <v>18</v>
      </c>
      <c r="B18" s="73" t="s">
        <v>152</v>
      </c>
      <c r="C18" s="132" t="s">
        <v>3</v>
      </c>
      <c r="D18" s="59">
        <f t="shared" si="1"/>
        <v>20473.446999999996</v>
      </c>
      <c r="E18" s="59">
        <f aca="true" t="shared" si="4" ref="E18:J18">E19</f>
        <v>3802.096</v>
      </c>
      <c r="F18" s="59">
        <f t="shared" si="4"/>
        <v>3891.964</v>
      </c>
      <c r="G18" s="59">
        <f t="shared" si="4"/>
        <v>3238.5</v>
      </c>
      <c r="H18" s="59">
        <f t="shared" si="4"/>
        <v>3120.5</v>
      </c>
      <c r="I18" s="59">
        <f t="shared" si="4"/>
        <v>3120.5</v>
      </c>
      <c r="J18" s="61">
        <f t="shared" si="4"/>
        <v>3299.887</v>
      </c>
      <c r="K18" s="45"/>
      <c r="L18" s="45"/>
    </row>
    <row r="19" spans="1:12" ht="29.25" customHeight="1" hidden="1" thickBot="1">
      <c r="A19" s="67" t="s">
        <v>169</v>
      </c>
      <c r="B19" s="68" t="s">
        <v>152</v>
      </c>
      <c r="C19" s="133"/>
      <c r="D19" s="70">
        <f>E19+F19+G19+H19+I19+J19</f>
        <v>20473.446999999996</v>
      </c>
      <c r="E19" s="70">
        <f>2737.214+1157.375-280+187.507</f>
        <v>3802.096</v>
      </c>
      <c r="F19" s="70">
        <f>3711.964+70+110</f>
        <v>3891.964</v>
      </c>
      <c r="G19" s="70">
        <f>6220.5-3000+18</f>
        <v>3238.5</v>
      </c>
      <c r="H19" s="70">
        <v>3120.5</v>
      </c>
      <c r="I19" s="70">
        <v>3120.5</v>
      </c>
      <c r="J19" s="71">
        <v>3299.887</v>
      </c>
      <c r="K19" s="45"/>
      <c r="L19" s="45"/>
    </row>
    <row r="20" spans="1:12" ht="39.75" customHeight="1" hidden="1">
      <c r="A20" s="75" t="s">
        <v>7</v>
      </c>
      <c r="B20" s="73" t="s">
        <v>8</v>
      </c>
      <c r="C20" s="132" t="s">
        <v>3</v>
      </c>
      <c r="D20" s="59">
        <f t="shared" si="1"/>
        <v>10092.727</v>
      </c>
      <c r="E20" s="59">
        <f aca="true" t="shared" si="5" ref="E20:J20">E21</f>
        <v>1000</v>
      </c>
      <c r="F20" s="59">
        <f t="shared" si="5"/>
        <v>2000</v>
      </c>
      <c r="G20" s="59">
        <f t="shared" si="5"/>
        <v>2000</v>
      </c>
      <c r="H20" s="59">
        <f t="shared" si="5"/>
        <v>2000</v>
      </c>
      <c r="I20" s="59">
        <f t="shared" si="5"/>
        <v>2000</v>
      </c>
      <c r="J20" s="61">
        <f t="shared" si="5"/>
        <v>1092.727</v>
      </c>
      <c r="K20" s="45"/>
      <c r="L20" s="45"/>
    </row>
    <row r="21" spans="1:12" ht="15.75" customHeight="1" hidden="1" thickBot="1">
      <c r="A21" s="76" t="s">
        <v>98</v>
      </c>
      <c r="B21" s="68" t="s">
        <v>145</v>
      </c>
      <c r="C21" s="133"/>
      <c r="D21" s="69">
        <f t="shared" si="1"/>
        <v>10092.727</v>
      </c>
      <c r="E21" s="70">
        <v>1000</v>
      </c>
      <c r="F21" s="70">
        <v>2000</v>
      </c>
      <c r="G21" s="70">
        <v>2000</v>
      </c>
      <c r="H21" s="70">
        <v>2000</v>
      </c>
      <c r="I21" s="70">
        <v>2000</v>
      </c>
      <c r="J21" s="71">
        <v>1092.727</v>
      </c>
      <c r="K21" s="45"/>
      <c r="L21" s="45"/>
    </row>
    <row r="22" spans="1:12" ht="74.25" customHeight="1">
      <c r="A22" s="75" t="s">
        <v>9</v>
      </c>
      <c r="B22" s="73" t="s">
        <v>10</v>
      </c>
      <c r="C22" s="132" t="s">
        <v>3</v>
      </c>
      <c r="D22" s="59">
        <f t="shared" si="1"/>
        <v>27917.108999999997</v>
      </c>
      <c r="E22" s="59">
        <f aca="true" t="shared" si="6" ref="E22:J22">E23</f>
        <v>4721</v>
      </c>
      <c r="F22" s="59">
        <f t="shared" si="6"/>
        <v>4567.763</v>
      </c>
      <c r="G22" s="59">
        <f t="shared" si="6"/>
        <v>5129.62</v>
      </c>
      <c r="H22" s="59">
        <f t="shared" si="6"/>
        <v>4400</v>
      </c>
      <c r="I22" s="59">
        <f t="shared" si="6"/>
        <v>4400</v>
      </c>
      <c r="J22" s="61">
        <f t="shared" si="6"/>
        <v>4698.726</v>
      </c>
      <c r="K22" s="45"/>
      <c r="L22" s="45"/>
    </row>
    <row r="23" spans="1:12" ht="49.5" customHeight="1" thickBot="1">
      <c r="A23" s="76" t="s">
        <v>146</v>
      </c>
      <c r="B23" s="68" t="s">
        <v>147</v>
      </c>
      <c r="C23" s="133"/>
      <c r="D23" s="69">
        <f t="shared" si="1"/>
        <v>27917.108999999997</v>
      </c>
      <c r="E23" s="70">
        <f>4300+421</f>
        <v>4721</v>
      </c>
      <c r="F23" s="70">
        <f>4406+161.763</f>
        <v>4567.763</v>
      </c>
      <c r="G23" s="70">
        <f>4400+729.62</f>
        <v>5129.62</v>
      </c>
      <c r="H23" s="70">
        <v>4400</v>
      </c>
      <c r="I23" s="70">
        <v>4400</v>
      </c>
      <c r="J23" s="71">
        <v>4698.726</v>
      </c>
      <c r="K23" s="45"/>
      <c r="L23" s="45"/>
    </row>
    <row r="24" spans="1:12" ht="77.25" customHeight="1" hidden="1">
      <c r="A24" s="56" t="s">
        <v>26</v>
      </c>
      <c r="B24" s="57" t="s">
        <v>148</v>
      </c>
      <c r="C24" s="77"/>
      <c r="D24" s="59">
        <f>E24+F24+G24+H24+I24+J24</f>
        <v>6546.668000000001</v>
      </c>
      <c r="E24" s="59">
        <f aca="true" t="shared" si="7" ref="E24:J24">E25+E26</f>
        <v>1677.653</v>
      </c>
      <c r="F24" s="59">
        <f t="shared" si="7"/>
        <v>1610.733</v>
      </c>
      <c r="G24" s="59">
        <f t="shared" si="7"/>
        <v>1925</v>
      </c>
      <c r="H24" s="59">
        <f t="shared" si="7"/>
        <v>500</v>
      </c>
      <c r="I24" s="59">
        <f t="shared" si="7"/>
        <v>500</v>
      </c>
      <c r="J24" s="59">
        <f t="shared" si="7"/>
        <v>333.282</v>
      </c>
      <c r="K24" s="45"/>
      <c r="L24" s="45"/>
    </row>
    <row r="25" spans="1:12" ht="27.75" customHeight="1" hidden="1">
      <c r="A25" s="136" t="s">
        <v>155</v>
      </c>
      <c r="B25" s="134" t="s">
        <v>148</v>
      </c>
      <c r="C25" s="78" t="s">
        <v>3</v>
      </c>
      <c r="D25" s="65">
        <f aca="true" t="shared" si="8" ref="D25:D35">E25+F25+G25+H25+I25+J25</f>
        <v>3246.668</v>
      </c>
      <c r="E25" s="65">
        <f>305+280+92.653</f>
        <v>677.653</v>
      </c>
      <c r="F25" s="65">
        <f>500+110.733</f>
        <v>610.733</v>
      </c>
      <c r="G25" s="65">
        <f>500+125</f>
        <v>625</v>
      </c>
      <c r="H25" s="65">
        <v>500</v>
      </c>
      <c r="I25" s="65">
        <v>500</v>
      </c>
      <c r="J25" s="66">
        <v>333.282</v>
      </c>
      <c r="K25" s="45"/>
      <c r="L25" s="45"/>
    </row>
    <row r="26" spans="1:12" ht="34.5" customHeight="1" hidden="1" thickBot="1">
      <c r="A26" s="137"/>
      <c r="B26" s="135"/>
      <c r="C26" s="79" t="s">
        <v>159</v>
      </c>
      <c r="D26" s="70">
        <f>E26+F26+G26+H26+I26+J26</f>
        <v>3300</v>
      </c>
      <c r="E26" s="70">
        <v>1000</v>
      </c>
      <c r="F26" s="70">
        <v>1000</v>
      </c>
      <c r="G26" s="70">
        <v>1300</v>
      </c>
      <c r="H26" s="70"/>
      <c r="I26" s="70"/>
      <c r="J26" s="71"/>
      <c r="K26" s="45"/>
      <c r="L26" s="45"/>
    </row>
    <row r="27" spans="1:12" ht="40.5" customHeight="1" hidden="1">
      <c r="A27" s="72" t="s">
        <v>135</v>
      </c>
      <c r="B27" s="73" t="s">
        <v>153</v>
      </c>
      <c r="C27" s="132" t="s">
        <v>3</v>
      </c>
      <c r="D27" s="59">
        <f t="shared" si="8"/>
        <v>1109.273</v>
      </c>
      <c r="E27" s="59">
        <f aca="true" t="shared" si="9" ref="E27:J27">E28</f>
        <v>200</v>
      </c>
      <c r="F27" s="59">
        <f t="shared" si="9"/>
        <v>200</v>
      </c>
      <c r="G27" s="59">
        <f t="shared" si="9"/>
        <v>200</v>
      </c>
      <c r="H27" s="59">
        <f t="shared" si="9"/>
        <v>200</v>
      </c>
      <c r="I27" s="59">
        <f t="shared" si="9"/>
        <v>200</v>
      </c>
      <c r="J27" s="61">
        <f t="shared" si="9"/>
        <v>109.273</v>
      </c>
      <c r="K27" s="45"/>
      <c r="L27" s="45"/>
    </row>
    <row r="28" spans="1:12" ht="27.75" customHeight="1" hidden="1" thickBot="1">
      <c r="A28" s="67" t="s">
        <v>156</v>
      </c>
      <c r="B28" s="68" t="s">
        <v>154</v>
      </c>
      <c r="C28" s="133"/>
      <c r="D28" s="69">
        <f t="shared" si="8"/>
        <v>1109.273</v>
      </c>
      <c r="E28" s="70">
        <f>100+100</f>
        <v>200</v>
      </c>
      <c r="F28" s="70">
        <v>200</v>
      </c>
      <c r="G28" s="70">
        <v>200</v>
      </c>
      <c r="H28" s="70">
        <v>200</v>
      </c>
      <c r="I28" s="70">
        <v>200</v>
      </c>
      <c r="J28" s="71">
        <v>109.273</v>
      </c>
      <c r="K28" s="45"/>
      <c r="L28" s="45"/>
    </row>
    <row r="29" spans="1:12" ht="54" customHeight="1" hidden="1" thickBot="1">
      <c r="A29" s="80" t="s">
        <v>136</v>
      </c>
      <c r="B29" s="81" t="s">
        <v>158</v>
      </c>
      <c r="C29" s="82" t="s">
        <v>159</v>
      </c>
      <c r="D29" s="83">
        <f t="shared" si="8"/>
        <v>2634.629</v>
      </c>
      <c r="E29" s="83">
        <f>687.456+103.541</f>
        <v>790.9970000000001</v>
      </c>
      <c r="F29" s="83">
        <f>921.816+74.828-74.828</f>
        <v>921.816</v>
      </c>
      <c r="G29" s="83">
        <v>921.816</v>
      </c>
      <c r="H29" s="84">
        <v>0</v>
      </c>
      <c r="I29" s="84">
        <v>0</v>
      </c>
      <c r="J29" s="85">
        <v>0</v>
      </c>
      <c r="K29" s="45"/>
      <c r="L29" s="45"/>
    </row>
    <row r="30" spans="1:12" ht="54.75" customHeight="1" hidden="1" thickBot="1">
      <c r="A30" s="72" t="s">
        <v>160</v>
      </c>
      <c r="B30" s="73" t="s">
        <v>161</v>
      </c>
      <c r="C30" s="86" t="s">
        <v>3</v>
      </c>
      <c r="D30" s="59">
        <f t="shared" si="8"/>
        <v>15350.324</v>
      </c>
      <c r="E30" s="59">
        <f aca="true" t="shared" si="10" ref="E30:J30">E31</f>
        <v>1720.324</v>
      </c>
      <c r="F30" s="59">
        <f t="shared" si="10"/>
        <v>3000</v>
      </c>
      <c r="G30" s="59">
        <f t="shared" si="10"/>
        <v>4630</v>
      </c>
      <c r="H30" s="59">
        <f>H31</f>
        <v>3000</v>
      </c>
      <c r="I30" s="59">
        <f t="shared" si="10"/>
        <v>3000</v>
      </c>
      <c r="J30" s="61">
        <f t="shared" si="10"/>
        <v>0</v>
      </c>
      <c r="K30" s="45"/>
      <c r="L30" s="45"/>
    </row>
    <row r="31" spans="1:12" ht="81" customHeight="1" hidden="1" thickBot="1">
      <c r="A31" s="67" t="s">
        <v>162</v>
      </c>
      <c r="B31" s="68" t="s">
        <v>163</v>
      </c>
      <c r="C31" s="87" t="s">
        <v>3</v>
      </c>
      <c r="D31" s="70">
        <f t="shared" si="8"/>
        <v>15350.324</v>
      </c>
      <c r="E31" s="70">
        <f>3000-1279.676</f>
        <v>1720.324</v>
      </c>
      <c r="F31" s="70">
        <v>3000</v>
      </c>
      <c r="G31" s="70">
        <f>3000+1630</f>
        <v>4630</v>
      </c>
      <c r="H31" s="70">
        <v>3000</v>
      </c>
      <c r="I31" s="70">
        <v>3000</v>
      </c>
      <c r="J31" s="71"/>
      <c r="K31" s="45"/>
      <c r="L31" s="45"/>
    </row>
    <row r="32" spans="1:12" ht="96" customHeight="1" hidden="1" thickBot="1">
      <c r="A32" s="80" t="s">
        <v>164</v>
      </c>
      <c r="B32" s="81" t="s">
        <v>165</v>
      </c>
      <c r="C32" s="82" t="s">
        <v>3</v>
      </c>
      <c r="D32" s="83">
        <f t="shared" si="8"/>
        <v>408.2</v>
      </c>
      <c r="E32" s="83">
        <v>408.2</v>
      </c>
      <c r="F32" s="83">
        <v>0</v>
      </c>
      <c r="G32" s="83">
        <v>0</v>
      </c>
      <c r="H32" s="84">
        <v>0</v>
      </c>
      <c r="I32" s="84"/>
      <c r="J32" s="85"/>
      <c r="K32" s="45"/>
      <c r="L32" s="45"/>
    </row>
    <row r="33" spans="1:12" ht="53.25" customHeight="1" hidden="1" thickBot="1">
      <c r="A33" s="80" t="s">
        <v>166</v>
      </c>
      <c r="B33" s="81" t="s">
        <v>167</v>
      </c>
      <c r="C33" s="82" t="s">
        <v>159</v>
      </c>
      <c r="D33" s="83">
        <f>E33+F33+G33+H33+I33+J33</f>
        <v>924.85</v>
      </c>
      <c r="E33" s="84">
        <v>924.85</v>
      </c>
      <c r="F33" s="83">
        <v>0</v>
      </c>
      <c r="G33" s="83">
        <v>0</v>
      </c>
      <c r="H33" s="84">
        <v>0</v>
      </c>
      <c r="I33" s="84"/>
      <c r="J33" s="85"/>
      <c r="K33" s="45"/>
      <c r="L33" s="45"/>
    </row>
    <row r="34" spans="1:12" ht="15" customHeight="1" hidden="1" thickBot="1">
      <c r="A34" s="88" t="s">
        <v>170</v>
      </c>
      <c r="B34" s="57" t="s">
        <v>171</v>
      </c>
      <c r="C34" s="58" t="s">
        <v>159</v>
      </c>
      <c r="D34" s="83">
        <f t="shared" si="8"/>
        <v>74.828</v>
      </c>
      <c r="E34" s="89"/>
      <c r="F34" s="90">
        <v>74.828</v>
      </c>
      <c r="G34" s="90"/>
      <c r="H34" s="89"/>
      <c r="I34" s="89"/>
      <c r="J34" s="91"/>
      <c r="K34" s="45"/>
      <c r="L34" s="45"/>
    </row>
    <row r="35" spans="1:12" ht="87" customHeight="1" thickBot="1">
      <c r="A35" s="88" t="s">
        <v>172</v>
      </c>
      <c r="B35" s="57" t="s">
        <v>173</v>
      </c>
      <c r="C35" s="58" t="s">
        <v>3</v>
      </c>
      <c r="D35" s="83">
        <f t="shared" si="8"/>
        <v>130</v>
      </c>
      <c r="E35" s="89"/>
      <c r="F35" s="90"/>
      <c r="G35" s="90">
        <v>130</v>
      </c>
      <c r="H35" s="89"/>
      <c r="I35" s="89"/>
      <c r="J35" s="91"/>
      <c r="K35" s="45"/>
      <c r="L35" s="45"/>
    </row>
    <row r="36" spans="1:12" ht="48" customHeight="1">
      <c r="A36" s="92"/>
      <c r="B36" s="105" t="s">
        <v>157</v>
      </c>
      <c r="C36" s="93"/>
      <c r="D36" s="59">
        <f>D37+D38</f>
        <v>273846.88600000006</v>
      </c>
      <c r="E36" s="59">
        <f aca="true" t="shared" si="11" ref="E36:J36">E37+E38</f>
        <v>43243.77</v>
      </c>
      <c r="F36" s="59">
        <f t="shared" si="11"/>
        <v>47777.449</v>
      </c>
      <c r="G36" s="59">
        <f t="shared" si="11"/>
        <v>50206.770000000004</v>
      </c>
      <c r="H36" s="59">
        <f t="shared" si="11"/>
        <v>45152.334</v>
      </c>
      <c r="I36" s="59">
        <f t="shared" si="11"/>
        <v>45152.334</v>
      </c>
      <c r="J36" s="61">
        <f t="shared" si="11"/>
        <v>42314.229</v>
      </c>
      <c r="K36" s="51"/>
      <c r="L36" s="49"/>
    </row>
    <row r="37" spans="1:12" ht="18.75" customHeight="1">
      <c r="A37" s="94"/>
      <c r="B37" s="95" t="s">
        <v>3</v>
      </c>
      <c r="C37" s="78"/>
      <c r="D37" s="65">
        <f>D10+D13+D16+D18+D20+D22+D25+D27+D30+D32+D35</f>
        <v>266912.579</v>
      </c>
      <c r="E37" s="65">
        <f>E10+E13+E16+E18+E20+E22+E25+E27+E31+E32</f>
        <v>40527.922999999995</v>
      </c>
      <c r="F37" s="65">
        <f>F10+F13+F16+F18+F20+F22+F25+F27+F30</f>
        <v>45780.805</v>
      </c>
      <c r="G37" s="65">
        <f>G10+G13+G16+G18+G20+G22+G25+G27+G30+G35</f>
        <v>47984.954000000005</v>
      </c>
      <c r="H37" s="65">
        <f>H10+H13+H16+H18+H20+H22+H24+H27+H30</f>
        <v>45152.334</v>
      </c>
      <c r="I37" s="65">
        <f>I10+I13+I16+I18+I20+I22+I24+I27+I31</f>
        <v>45152.334</v>
      </c>
      <c r="J37" s="66">
        <f>J10+J13+J16+J18+J20+J22+J24+J27</f>
        <v>42314.229</v>
      </c>
      <c r="K37" s="46"/>
      <c r="L37" s="45"/>
    </row>
    <row r="38" spans="1:12" ht="12.75" customHeight="1" hidden="1" thickBot="1">
      <c r="A38" s="96"/>
      <c r="B38" s="97" t="s">
        <v>159</v>
      </c>
      <c r="C38" s="98"/>
      <c r="D38" s="99">
        <f>D26+D29+D33+D34</f>
        <v>6934.307000000001</v>
      </c>
      <c r="E38" s="99">
        <f>E26+E29+E33</f>
        <v>2715.847</v>
      </c>
      <c r="F38" s="99">
        <f>F26+F29+F33+F34</f>
        <v>1996.644</v>
      </c>
      <c r="G38" s="99">
        <f>G26+G29</f>
        <v>2221.816</v>
      </c>
      <c r="H38" s="100"/>
      <c r="I38" s="100"/>
      <c r="J38" s="101"/>
      <c r="K38" s="45"/>
      <c r="L38" s="45"/>
    </row>
    <row r="39" spans="1:12" ht="16.5">
      <c r="A39" s="102"/>
      <c r="B39" s="102"/>
      <c r="C39" s="103"/>
      <c r="D39" s="102"/>
      <c r="E39" s="102"/>
      <c r="F39" s="104"/>
      <c r="G39" s="104"/>
      <c r="H39" s="104"/>
      <c r="I39" s="104"/>
      <c r="J39" s="102"/>
      <c r="K39" s="45"/>
      <c r="L39" s="45"/>
    </row>
    <row r="40" spans="1:12" ht="12.75">
      <c r="A40" s="45"/>
      <c r="B40" s="45"/>
      <c r="C40" s="50"/>
      <c r="D40" s="50"/>
      <c r="E40" s="45"/>
      <c r="F40" s="45"/>
      <c r="G40" s="45"/>
      <c r="H40" s="45"/>
      <c r="I40" s="45"/>
      <c r="J40" s="45"/>
      <c r="K40" s="45"/>
      <c r="L40" s="45"/>
    </row>
    <row r="41" spans="3:9" ht="12.75">
      <c r="C41" s="48"/>
      <c r="D41" s="45"/>
      <c r="E41" s="45"/>
      <c r="F41" s="45"/>
      <c r="G41" s="45"/>
      <c r="H41" s="45"/>
      <c r="I41" s="45"/>
    </row>
    <row r="42" spans="4:9" ht="12.75">
      <c r="D42" s="45"/>
      <c r="E42" s="45"/>
      <c r="F42" s="45"/>
      <c r="G42" s="45"/>
      <c r="H42" s="45"/>
      <c r="I42" s="45"/>
    </row>
    <row r="43" spans="1:8" ht="12.75">
      <c r="A43" s="47"/>
      <c r="D43" s="45"/>
      <c r="E43" s="45"/>
      <c r="F43" s="45"/>
      <c r="G43" s="45"/>
      <c r="H43" s="45"/>
    </row>
  </sheetData>
  <sheetProtection/>
  <mergeCells count="12">
    <mergeCell ref="D1:G1"/>
    <mergeCell ref="B3:G3"/>
    <mergeCell ref="C13:C15"/>
    <mergeCell ref="C16:C17"/>
    <mergeCell ref="F5:K5"/>
    <mergeCell ref="C10:C12"/>
    <mergeCell ref="C18:C19"/>
    <mergeCell ref="C20:C21"/>
    <mergeCell ref="C22:C23"/>
    <mergeCell ref="C27:C28"/>
    <mergeCell ref="B25:B26"/>
    <mergeCell ref="A25:A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2022-12-06T10:06:30Z</cp:lastPrinted>
  <dcterms:created xsi:type="dcterms:W3CDTF">2016-11-18T10:02:45Z</dcterms:created>
  <dcterms:modified xsi:type="dcterms:W3CDTF">2022-12-06T10:07:34Z</dcterms:modified>
  <cp:category/>
  <cp:version/>
  <cp:contentType/>
  <cp:contentStatus/>
</cp:coreProperties>
</file>