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<sst xmlns="http://schemas.openxmlformats.org/spreadsheetml/2006/main" count="144" uniqueCount="81">
  <si>
    <t>Наименование объекта</t>
  </si>
  <si>
    <t>Источник финанси- рования</t>
  </si>
  <si>
    <t>Площадь,м2</t>
  </si>
  <si>
    <t>Итого по дорогам</t>
  </si>
  <si>
    <t xml:space="preserve"> </t>
  </si>
  <si>
    <t>местный бюжет</t>
  </si>
  <si>
    <t>областной бюджет</t>
  </si>
  <si>
    <t>ч</t>
  </si>
  <si>
    <t>Приложение №5</t>
  </si>
  <si>
    <t>к Постановлению Администрации</t>
  </si>
  <si>
    <t>МО ГП "Город Малоярославец"</t>
  </si>
  <si>
    <t>районный бюджет</t>
  </si>
  <si>
    <t>Тип покры тия</t>
  </si>
  <si>
    <t>3.6.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                                    тыс.руб.</t>
  </si>
  <si>
    <t>Итого по  ремонту дорог   в т.ч.</t>
  </si>
  <si>
    <t>итого</t>
  </si>
  <si>
    <t xml:space="preserve">Ремонт дорог в т.ч. </t>
  </si>
  <si>
    <t xml:space="preserve">                                14.01.2020</t>
  </si>
  <si>
    <t>местный фонд</t>
  </si>
  <si>
    <t>ул. Садовая</t>
  </si>
  <si>
    <t>Проектно-изыскательские работы инжененрных сооружений (дороги) в т.ч.</t>
  </si>
  <si>
    <t>1.</t>
  </si>
  <si>
    <t>2.</t>
  </si>
  <si>
    <t>Источник финансирования</t>
  </si>
  <si>
    <t>ул.Заречная, пер. Чуриковский</t>
  </si>
  <si>
    <t>1.1</t>
  </si>
  <si>
    <t>1.2</t>
  </si>
  <si>
    <t>1.3</t>
  </si>
  <si>
    <t>1.4</t>
  </si>
  <si>
    <t>1.5</t>
  </si>
  <si>
    <t xml:space="preserve">Ремонт дорог </t>
  </si>
  <si>
    <t>Проект на ремонт дорог</t>
  </si>
  <si>
    <t>3.</t>
  </si>
  <si>
    <t>Диагностика автомобильных дорог в рамах реализации национального проекта "БАД" на улично-дорожной сети</t>
  </si>
  <si>
    <t>1.6</t>
  </si>
  <si>
    <t>ремонт автомобильной дороги с устройством тротуаров по ул.Школьная</t>
  </si>
  <si>
    <t xml:space="preserve">4. </t>
  </si>
  <si>
    <t>местный бюлжет</t>
  </si>
  <si>
    <t>местный бюджет</t>
  </si>
  <si>
    <t>Услуги строительного контроля (технадзор)</t>
  </si>
  <si>
    <t>ул. Чернышевского (БКАД)</t>
  </si>
  <si>
    <t>ул. Радужная (БКАД)</t>
  </si>
  <si>
    <t>ул. Маяковского (БКАД)</t>
  </si>
  <si>
    <t>ул. Карла Маркса (БКАД)</t>
  </si>
  <si>
    <t>1.7</t>
  </si>
  <si>
    <t>ул.17 Стрелковая дивизия</t>
  </si>
  <si>
    <t>1.8</t>
  </si>
  <si>
    <t>ул.Первомайская</t>
  </si>
  <si>
    <t>1.9</t>
  </si>
  <si>
    <t>ул.Григория Соколова</t>
  </si>
  <si>
    <t>5.</t>
  </si>
  <si>
    <t>Устройство съездов с дорог общего пользования</t>
  </si>
  <si>
    <t>к постановлению администрации</t>
  </si>
  <si>
    <t>Наименование улиц</t>
  </si>
  <si>
    <t xml:space="preserve"> Капитальный ремонт и ремонт автомобильных дорог общего пользования  местного значения                                                                                                                        по улицам МО ГП "Город Малоярославец"                                                                       тыс.руб.                                                                                                     </t>
  </si>
  <si>
    <t xml:space="preserve">1. </t>
  </si>
  <si>
    <t xml:space="preserve">Ремонт тротуаров </t>
  </si>
  <si>
    <t>Итого    в т.ч.</t>
  </si>
  <si>
    <t>Строительство и ремонт тротуаров на улицах ИМО ГП "Город Малоярославец" тыс.руб.</t>
  </si>
  <si>
    <t>Содержаниее автомобильных дорог общего пользования местного назначения</t>
  </si>
  <si>
    <t>Наименование мероприятий</t>
  </si>
  <si>
    <t>по годам                                          тыс.руб.</t>
  </si>
  <si>
    <t>Механизированная уборка</t>
  </si>
  <si>
    <t>Ямочный ремонт</t>
  </si>
  <si>
    <t>Планировка проезжей части гравийно-песчанных дорог</t>
  </si>
  <si>
    <t>Исправление профиля песчано-гравийных дорог с добавлением нового материала</t>
  </si>
  <si>
    <t>Очистка кюветов</t>
  </si>
  <si>
    <t>Восстановление обочин</t>
  </si>
  <si>
    <t>п/п</t>
  </si>
  <si>
    <t>4.</t>
  </si>
  <si>
    <t>6.</t>
  </si>
  <si>
    <t xml:space="preserve">Обустройство автомобильных дорог общего пользования местного назначения в целях повышения безопасности дорожного движения на территории МО ГП "Город Малоярославец" </t>
  </si>
  <si>
    <t>Источники финансирования</t>
  </si>
  <si>
    <t>Объем средств, тыс. руб.</t>
  </si>
  <si>
    <t>Местный бюджет</t>
  </si>
  <si>
    <t>Приобретение, установка и содержание дорожных знаков, исксственных неровностей  в т.ч.</t>
  </si>
  <si>
    <t>Нанесение дорожной разметки на улицах города и пешеходных переходах</t>
  </si>
  <si>
    <t>Итого:</t>
  </si>
  <si>
    <t>Объем средств  тыс.руб.</t>
  </si>
  <si>
    <t>Приложение №1</t>
  </si>
  <si>
    <r>
      <t xml:space="preserve">                              </t>
    </r>
    <r>
      <rPr>
        <sz val="10"/>
        <rFont val="Times New Roman"/>
        <family val="1"/>
      </rPr>
      <t xml:space="preserve"> от   10.02.2021г.                        №117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</si>
</sst>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textRotation="90" wrapText="1"/>
    </xf>
    <xf numFmtId="0" fontId="0" fillId="0" borderId="0" xfId="0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7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 wrapText="1"/>
    </xf>
    <xf numFmtId="177" fontId="7" fillId="0" borderId="16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horizontal="center" vertical="center" wrapText="1"/>
    </xf>
    <xf numFmtId="177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177" fontId="7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/>
    </xf>
    <xf numFmtId="177" fontId="1" fillId="0" borderId="2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177" fontId="7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177" fontId="7" fillId="0" borderId="25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177" fontId="7" fillId="0" borderId="10" xfId="0" applyNumberFormat="1" applyFont="1" applyFill="1" applyBorder="1" applyAlignment="1">
      <alignment horizontal="center" vertical="top" wrapText="1"/>
    </xf>
    <xf numFmtId="177" fontId="1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justify" wrapText="1"/>
    </xf>
    <xf numFmtId="0" fontId="1" fillId="0" borderId="10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textRotation="90" wrapText="1"/>
    </xf>
    <xf numFmtId="0" fontId="1" fillId="0" borderId="10" xfId="0" applyFont="1" applyFill="1" applyBorder="1" applyAlignment="1">
      <alignment textRotation="90" wrapText="1"/>
    </xf>
    <xf numFmtId="0" fontId="1" fillId="0" borderId="14" xfId="0" applyFont="1" applyFill="1" applyBorder="1" applyAlignment="1">
      <alignment textRotation="90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7" fillId="0" borderId="2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justify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33" borderId="16" xfId="0" applyFont="1" applyFill="1" applyBorder="1" applyAlignment="1">
      <alignment textRotation="90" wrapText="1"/>
    </xf>
    <xf numFmtId="0" fontId="6" fillId="33" borderId="10" xfId="0" applyFont="1" applyFill="1" applyBorder="1" applyAlignment="1">
      <alignment textRotation="90" wrapText="1"/>
    </xf>
    <xf numFmtId="0" fontId="3" fillId="0" borderId="1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zoomScalePageLayoutView="0" workbookViewId="0" topLeftCell="A4">
      <selection activeCell="F4" sqref="F4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0.625" style="0" customWidth="1"/>
    <col min="4" max="4" width="7.00390625" style="0" hidden="1" customWidth="1"/>
    <col min="5" max="5" width="5.25390625" style="0" hidden="1" customWidth="1"/>
    <col min="6" max="6" width="11.00390625" style="0" customWidth="1"/>
    <col min="7" max="7" width="9.875" style="0" customWidth="1"/>
    <col min="8" max="8" width="10.375" style="0" customWidth="1"/>
    <col min="9" max="9" width="10.875" style="0" customWidth="1"/>
    <col min="10" max="10" width="11.625" style="0" customWidth="1"/>
    <col min="11" max="11" width="12.25390625" style="0" hidden="1" customWidth="1"/>
    <col min="12" max="12" width="11.00390625" style="0" hidden="1" customWidth="1"/>
  </cols>
  <sheetData>
    <row r="1" spans="2:12" ht="12.75" hidden="1"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2:12" ht="12.75" hidden="1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2:12" ht="12.75" hidden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2.75">
      <c r="A4" s="15"/>
      <c r="B4" s="30"/>
      <c r="C4" s="30"/>
      <c r="D4" s="30"/>
      <c r="E4" s="30"/>
      <c r="F4" s="30"/>
      <c r="G4" s="30"/>
      <c r="H4" s="30"/>
      <c r="I4" s="147" t="s">
        <v>79</v>
      </c>
      <c r="J4" s="147"/>
      <c r="K4" s="147"/>
      <c r="L4" s="147"/>
    </row>
    <row r="5" spans="1:12" ht="12.75">
      <c r="A5" s="15"/>
      <c r="B5" s="30"/>
      <c r="C5" s="30"/>
      <c r="D5" s="30"/>
      <c r="E5" s="30"/>
      <c r="F5" s="147" t="s">
        <v>52</v>
      </c>
      <c r="G5" s="147"/>
      <c r="H5" s="147"/>
      <c r="I5" s="147"/>
      <c r="J5" s="147"/>
      <c r="K5" s="147"/>
      <c r="L5" s="147"/>
    </row>
    <row r="6" spans="1:14" ht="12.75">
      <c r="A6" s="15"/>
      <c r="B6" s="15"/>
      <c r="C6" s="15"/>
      <c r="D6" s="15"/>
      <c r="E6" s="15"/>
      <c r="F6" s="15"/>
      <c r="G6" s="111" t="s">
        <v>80</v>
      </c>
      <c r="H6" s="111"/>
      <c r="I6" s="111"/>
      <c r="J6" s="111"/>
      <c r="K6" s="31"/>
      <c r="L6" s="31"/>
      <c r="M6" s="29"/>
      <c r="N6" s="29"/>
    </row>
    <row r="7" spans="1:12" ht="12.75" hidden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37.5" customHeight="1" thickBot="1">
      <c r="A8" s="33"/>
      <c r="B8" s="148" t="s">
        <v>54</v>
      </c>
      <c r="C8" s="148"/>
      <c r="D8" s="148"/>
      <c r="E8" s="148"/>
      <c r="F8" s="148"/>
      <c r="G8" s="148"/>
      <c r="H8" s="148"/>
      <c r="I8" s="148"/>
      <c r="J8" s="148"/>
      <c r="K8" s="148"/>
      <c r="L8" s="148"/>
    </row>
    <row r="9" spans="1:14" ht="21.75" customHeight="1">
      <c r="A9" s="132" t="s">
        <v>4</v>
      </c>
      <c r="B9" s="135" t="s">
        <v>0</v>
      </c>
      <c r="C9" s="120" t="s">
        <v>1</v>
      </c>
      <c r="D9" s="120" t="s">
        <v>12</v>
      </c>
      <c r="E9" s="138" t="s">
        <v>2</v>
      </c>
      <c r="F9" s="120" t="s">
        <v>15</v>
      </c>
      <c r="G9" s="120">
        <v>2020</v>
      </c>
      <c r="H9" s="120">
        <v>2021</v>
      </c>
      <c r="I9" s="124">
        <v>2022</v>
      </c>
      <c r="J9" s="124">
        <v>2023</v>
      </c>
      <c r="K9" s="124">
        <v>2024</v>
      </c>
      <c r="L9" s="124">
        <v>2025</v>
      </c>
      <c r="M9" s="2"/>
      <c r="N9" s="2"/>
    </row>
    <row r="10" spans="1:14" ht="3" customHeight="1" hidden="1" thickBot="1">
      <c r="A10" s="133"/>
      <c r="B10" s="136"/>
      <c r="C10" s="121"/>
      <c r="D10" s="125"/>
      <c r="E10" s="139"/>
      <c r="F10" s="121"/>
      <c r="G10" s="121"/>
      <c r="H10" s="121"/>
      <c r="I10" s="125"/>
      <c r="J10" s="125"/>
      <c r="K10" s="125"/>
      <c r="L10" s="125"/>
      <c r="M10" s="2"/>
      <c r="N10" s="2"/>
    </row>
    <row r="11" spans="1:14" ht="26.25" customHeight="1" thickBot="1">
      <c r="A11" s="134"/>
      <c r="B11" s="137"/>
      <c r="C11" s="121"/>
      <c r="D11" s="125"/>
      <c r="E11" s="140"/>
      <c r="F11" s="121"/>
      <c r="G11" s="121"/>
      <c r="H11" s="121"/>
      <c r="I11" s="125"/>
      <c r="J11" s="125"/>
      <c r="K11" s="125"/>
      <c r="L11" s="125"/>
      <c r="M11" s="8"/>
      <c r="N11" s="2"/>
    </row>
    <row r="12" spans="1:14" ht="34.5" customHeight="1">
      <c r="A12" s="130" t="s">
        <v>21</v>
      </c>
      <c r="B12" s="141" t="s">
        <v>16</v>
      </c>
      <c r="C12" s="40" t="s">
        <v>18</v>
      </c>
      <c r="D12" s="40"/>
      <c r="E12" s="40"/>
      <c r="F12" s="41">
        <f>G12+H12+I12+J12+K12+L12</f>
        <v>32717.434999999998</v>
      </c>
      <c r="G12" s="41">
        <f>G14+G16+G18+G20+G22+G24+G26+G28+G30</f>
        <v>3308.2549999999997</v>
      </c>
      <c r="H12" s="41">
        <f>H14</f>
        <v>3170</v>
      </c>
      <c r="I12" s="41">
        <f>I14</f>
        <v>3692.78</v>
      </c>
      <c r="J12" s="41">
        <f>J14</f>
        <v>2500</v>
      </c>
      <c r="K12" s="42">
        <f>K14</f>
        <v>10046.4</v>
      </c>
      <c r="L12" s="43">
        <f>L14</f>
        <v>10000</v>
      </c>
      <c r="M12" s="2"/>
      <c r="N12" s="2"/>
    </row>
    <row r="13" spans="1:14" ht="27.75" customHeight="1" hidden="1" thickBot="1">
      <c r="A13" s="131"/>
      <c r="B13" s="142"/>
      <c r="C13" s="46" t="s">
        <v>6</v>
      </c>
      <c r="D13" s="46"/>
      <c r="E13" s="46"/>
      <c r="F13" s="47">
        <f>G13+H13+I13+J13+K13+L13</f>
        <v>43798.380999999994</v>
      </c>
      <c r="G13" s="47">
        <f>G15+G17+G19+G21+G23+G25+G27+G29+G31</f>
        <v>43798.380999999994</v>
      </c>
      <c r="H13" s="47"/>
      <c r="I13" s="48"/>
      <c r="J13" s="48"/>
      <c r="K13" s="48"/>
      <c r="L13" s="49"/>
      <c r="M13" s="2"/>
      <c r="N13" s="2"/>
    </row>
    <row r="14" spans="1:14" ht="33" customHeight="1">
      <c r="A14" s="126" t="s">
        <v>25</v>
      </c>
      <c r="B14" s="127" t="s">
        <v>30</v>
      </c>
      <c r="C14" s="50" t="s">
        <v>18</v>
      </c>
      <c r="D14" s="51"/>
      <c r="E14" s="51"/>
      <c r="F14" s="52">
        <f>G14+H14+I14+J14+K14+L14</f>
        <v>30510.546000000002</v>
      </c>
      <c r="G14" s="52">
        <f>3351.366-2250</f>
        <v>1101.366</v>
      </c>
      <c r="H14" s="52">
        <v>3170</v>
      </c>
      <c r="I14" s="53">
        <v>3692.78</v>
      </c>
      <c r="J14" s="53">
        <v>2500</v>
      </c>
      <c r="K14" s="53">
        <v>10046.4</v>
      </c>
      <c r="L14" s="53">
        <v>10000</v>
      </c>
      <c r="M14" s="2"/>
      <c r="N14" s="2"/>
    </row>
    <row r="15" spans="1:14" ht="27.75" customHeight="1" hidden="1">
      <c r="A15" s="119"/>
      <c r="B15" s="117"/>
      <c r="C15" s="36" t="s">
        <v>6</v>
      </c>
      <c r="D15" s="55"/>
      <c r="E15" s="55"/>
      <c r="F15" s="56">
        <f aca="true" t="shared" si="0" ref="F15:F31">G15+H15+I15+J15+K15+L15</f>
        <v>0</v>
      </c>
      <c r="G15" s="56"/>
      <c r="H15" s="56"/>
      <c r="I15" s="57"/>
      <c r="J15" s="57"/>
      <c r="K15" s="57"/>
      <c r="L15" s="57"/>
      <c r="M15" s="2"/>
      <c r="N15" s="2"/>
    </row>
    <row r="16" spans="1:14" ht="29.25" customHeight="1" hidden="1">
      <c r="A16" s="118" t="s">
        <v>26</v>
      </c>
      <c r="B16" s="128" t="s">
        <v>42</v>
      </c>
      <c r="C16" s="36" t="s">
        <v>18</v>
      </c>
      <c r="D16" s="36"/>
      <c r="E16" s="36"/>
      <c r="F16" s="56">
        <f t="shared" si="0"/>
        <v>413.591</v>
      </c>
      <c r="G16" s="56">
        <v>413.591</v>
      </c>
      <c r="H16" s="56"/>
      <c r="I16" s="57"/>
      <c r="J16" s="57"/>
      <c r="K16" s="57"/>
      <c r="L16" s="57"/>
      <c r="M16" s="2"/>
      <c r="N16" s="2"/>
    </row>
    <row r="17" spans="1:14" ht="28.5" customHeight="1" hidden="1">
      <c r="A17" s="119"/>
      <c r="B17" s="129"/>
      <c r="C17" s="36" t="s">
        <v>6</v>
      </c>
      <c r="D17" s="36"/>
      <c r="E17" s="36"/>
      <c r="F17" s="56">
        <f t="shared" si="0"/>
        <v>8271.818</v>
      </c>
      <c r="G17" s="56">
        <v>8271.818</v>
      </c>
      <c r="H17" s="56"/>
      <c r="I17" s="57"/>
      <c r="J17" s="57"/>
      <c r="K17" s="57"/>
      <c r="L17" s="57"/>
      <c r="M17" s="2"/>
      <c r="N17" s="2"/>
    </row>
    <row r="18" spans="1:14" ht="32.25" customHeight="1" hidden="1">
      <c r="A18" s="118" t="s">
        <v>27</v>
      </c>
      <c r="B18" s="116" t="s">
        <v>41</v>
      </c>
      <c r="C18" s="36" t="s">
        <v>18</v>
      </c>
      <c r="D18" s="36"/>
      <c r="E18" s="36"/>
      <c r="F18" s="56">
        <f t="shared" si="0"/>
        <v>419.033</v>
      </c>
      <c r="G18" s="56">
        <v>419.033</v>
      </c>
      <c r="H18" s="56"/>
      <c r="I18" s="57"/>
      <c r="J18" s="57"/>
      <c r="K18" s="57"/>
      <c r="L18" s="57"/>
      <c r="M18" s="2"/>
      <c r="N18" s="2"/>
    </row>
    <row r="19" spans="1:14" ht="27.75" customHeight="1" hidden="1">
      <c r="A19" s="119"/>
      <c r="B19" s="117"/>
      <c r="C19" s="36" t="s">
        <v>6</v>
      </c>
      <c r="D19" s="36"/>
      <c r="E19" s="36"/>
      <c r="F19" s="56">
        <f t="shared" si="0"/>
        <v>8380.661</v>
      </c>
      <c r="G19" s="56">
        <v>8380.661</v>
      </c>
      <c r="H19" s="56"/>
      <c r="I19" s="57"/>
      <c r="J19" s="57"/>
      <c r="K19" s="57"/>
      <c r="L19" s="57"/>
      <c r="M19" s="2"/>
      <c r="N19" s="2"/>
    </row>
    <row r="20" spans="1:14" ht="27" customHeight="1" hidden="1">
      <c r="A20" s="118" t="s">
        <v>28</v>
      </c>
      <c r="B20" s="116" t="s">
        <v>40</v>
      </c>
      <c r="C20" s="36" t="s">
        <v>18</v>
      </c>
      <c r="D20" s="36"/>
      <c r="E20" s="36"/>
      <c r="F20" s="56">
        <f t="shared" si="0"/>
        <v>297.982</v>
      </c>
      <c r="G20" s="56">
        <v>297.982</v>
      </c>
      <c r="H20" s="56"/>
      <c r="I20" s="57"/>
      <c r="J20" s="57"/>
      <c r="K20" s="57"/>
      <c r="L20" s="57"/>
      <c r="M20" s="2"/>
      <c r="N20" s="2"/>
    </row>
    <row r="21" spans="1:15" ht="27.75" customHeight="1" hidden="1">
      <c r="A21" s="119"/>
      <c r="B21" s="117"/>
      <c r="C21" s="36" t="s">
        <v>6</v>
      </c>
      <c r="D21" s="36"/>
      <c r="E21" s="36"/>
      <c r="F21" s="56">
        <f t="shared" si="0"/>
        <v>5959.647</v>
      </c>
      <c r="G21" s="56">
        <v>5959.647</v>
      </c>
      <c r="H21" s="56"/>
      <c r="I21" s="56"/>
      <c r="J21" s="57"/>
      <c r="K21" s="57"/>
      <c r="L21" s="57"/>
      <c r="M21" s="28"/>
      <c r="N21" s="2"/>
      <c r="O21" s="2"/>
    </row>
    <row r="22" spans="1:15" ht="26.25" customHeight="1" hidden="1">
      <c r="A22" s="118" t="s">
        <v>29</v>
      </c>
      <c r="B22" s="116" t="s">
        <v>43</v>
      </c>
      <c r="C22" s="36" t="s">
        <v>18</v>
      </c>
      <c r="D22" s="36"/>
      <c r="E22" s="36"/>
      <c r="F22" s="56">
        <f t="shared" si="0"/>
        <v>595.3</v>
      </c>
      <c r="G22" s="56">
        <v>595.3</v>
      </c>
      <c r="H22" s="56"/>
      <c r="I22" s="56"/>
      <c r="J22" s="57"/>
      <c r="K22" s="57"/>
      <c r="L22" s="57"/>
      <c r="M22" s="28"/>
      <c r="N22" s="2"/>
      <c r="O22" s="2"/>
    </row>
    <row r="23" spans="1:14" ht="25.5" customHeight="1" hidden="1">
      <c r="A23" s="119"/>
      <c r="B23" s="117"/>
      <c r="C23" s="36" t="s">
        <v>6</v>
      </c>
      <c r="D23" s="36"/>
      <c r="E23" s="36"/>
      <c r="F23" s="56">
        <f t="shared" si="0"/>
        <v>9565.840999999999</v>
      </c>
      <c r="G23" s="56">
        <f>9310.648+255.193</f>
        <v>9565.840999999999</v>
      </c>
      <c r="H23" s="56"/>
      <c r="I23" s="57"/>
      <c r="J23" s="57"/>
      <c r="K23" s="57"/>
      <c r="L23" s="57"/>
      <c r="M23" s="2"/>
      <c r="N23" s="2"/>
    </row>
    <row r="24" spans="1:14" ht="25.5" customHeight="1" hidden="1">
      <c r="A24" s="118" t="s">
        <v>34</v>
      </c>
      <c r="B24" s="116" t="s">
        <v>35</v>
      </c>
      <c r="C24" s="36" t="s">
        <v>18</v>
      </c>
      <c r="D24" s="36"/>
      <c r="E24" s="36"/>
      <c r="F24" s="56">
        <f t="shared" si="0"/>
        <v>3.241</v>
      </c>
      <c r="G24" s="56">
        <v>3.241</v>
      </c>
      <c r="H24" s="56"/>
      <c r="I24" s="57"/>
      <c r="J24" s="57"/>
      <c r="K24" s="57"/>
      <c r="L24" s="57"/>
      <c r="M24" s="2"/>
      <c r="N24" s="2"/>
    </row>
    <row r="25" spans="1:14" ht="25.5" customHeight="1" hidden="1">
      <c r="A25" s="126"/>
      <c r="B25" s="127"/>
      <c r="C25" s="37" t="s">
        <v>6</v>
      </c>
      <c r="D25" s="37"/>
      <c r="E25" s="37"/>
      <c r="F25" s="59">
        <f t="shared" si="0"/>
        <v>3237.975</v>
      </c>
      <c r="G25" s="59">
        <v>3237.975</v>
      </c>
      <c r="H25" s="59"/>
      <c r="I25" s="60"/>
      <c r="J25" s="60"/>
      <c r="K25" s="60"/>
      <c r="L25" s="60"/>
      <c r="M25" s="2"/>
      <c r="N25" s="2"/>
    </row>
    <row r="26" spans="1:14" ht="25.5" customHeight="1" hidden="1">
      <c r="A26" s="113" t="s">
        <v>44</v>
      </c>
      <c r="B26" s="112" t="s">
        <v>45</v>
      </c>
      <c r="C26" s="36" t="s">
        <v>18</v>
      </c>
      <c r="D26" s="36"/>
      <c r="E26" s="36"/>
      <c r="F26" s="56">
        <f t="shared" si="0"/>
        <v>152.49</v>
      </c>
      <c r="G26" s="56">
        <v>152.49</v>
      </c>
      <c r="H26" s="56"/>
      <c r="I26" s="57"/>
      <c r="J26" s="57"/>
      <c r="K26" s="57"/>
      <c r="L26" s="57"/>
      <c r="M26" s="2"/>
      <c r="N26" s="2"/>
    </row>
    <row r="27" spans="1:14" ht="25.5" customHeight="1" hidden="1">
      <c r="A27" s="113"/>
      <c r="B27" s="112"/>
      <c r="C27" s="36" t="s">
        <v>6</v>
      </c>
      <c r="D27" s="36"/>
      <c r="E27" s="36"/>
      <c r="F27" s="56">
        <f t="shared" si="0"/>
        <v>3214.847</v>
      </c>
      <c r="G27" s="56">
        <v>3214.847</v>
      </c>
      <c r="H27" s="56"/>
      <c r="I27" s="57"/>
      <c r="J27" s="57"/>
      <c r="K27" s="57"/>
      <c r="L27" s="57"/>
      <c r="M27" s="2"/>
      <c r="N27" s="2"/>
    </row>
    <row r="28" spans="1:14" ht="25.5" customHeight="1" hidden="1">
      <c r="A28" s="114" t="s">
        <v>46</v>
      </c>
      <c r="B28" s="116" t="s">
        <v>47</v>
      </c>
      <c r="C28" s="36" t="s">
        <v>18</v>
      </c>
      <c r="D28" s="36"/>
      <c r="E28" s="36"/>
      <c r="F28" s="56">
        <f t="shared" si="0"/>
        <v>93.939</v>
      </c>
      <c r="G28" s="56">
        <v>93.939</v>
      </c>
      <c r="H28" s="56"/>
      <c r="I28" s="57"/>
      <c r="J28" s="57"/>
      <c r="K28" s="57"/>
      <c r="L28" s="57"/>
      <c r="M28" s="2"/>
      <c r="N28" s="2"/>
    </row>
    <row r="29" spans="1:14" ht="25.5" customHeight="1" hidden="1">
      <c r="A29" s="115"/>
      <c r="B29" s="117"/>
      <c r="C29" s="36" t="s">
        <v>6</v>
      </c>
      <c r="D29" s="36"/>
      <c r="E29" s="36"/>
      <c r="F29" s="56">
        <f t="shared" si="0"/>
        <v>1821.79</v>
      </c>
      <c r="G29" s="56">
        <v>1821.79</v>
      </c>
      <c r="H29" s="56"/>
      <c r="I29" s="57"/>
      <c r="J29" s="57"/>
      <c r="K29" s="57"/>
      <c r="L29" s="57"/>
      <c r="M29" s="2"/>
      <c r="N29" s="2"/>
    </row>
    <row r="30" spans="1:14" ht="25.5" customHeight="1" hidden="1">
      <c r="A30" s="113" t="s">
        <v>48</v>
      </c>
      <c r="B30" s="112" t="s">
        <v>49</v>
      </c>
      <c r="C30" s="36" t="s">
        <v>18</v>
      </c>
      <c r="D30" s="36"/>
      <c r="E30" s="36"/>
      <c r="F30" s="56">
        <f t="shared" si="0"/>
        <v>231.313</v>
      </c>
      <c r="G30" s="56">
        <v>231.313</v>
      </c>
      <c r="H30" s="56"/>
      <c r="I30" s="57"/>
      <c r="J30" s="57"/>
      <c r="K30" s="57"/>
      <c r="L30" s="57"/>
      <c r="M30" s="2"/>
      <c r="N30" s="2"/>
    </row>
    <row r="31" spans="1:14" ht="25.5" customHeight="1" hidden="1">
      <c r="A31" s="113"/>
      <c r="B31" s="112"/>
      <c r="C31" s="36" t="s">
        <v>6</v>
      </c>
      <c r="D31" s="36"/>
      <c r="E31" s="36"/>
      <c r="F31" s="56">
        <f t="shared" si="0"/>
        <v>3345.8019999999997</v>
      </c>
      <c r="G31" s="56">
        <f>3577.115-231.313</f>
        <v>3345.8019999999997</v>
      </c>
      <c r="H31" s="56"/>
      <c r="I31" s="57"/>
      <c r="J31" s="57"/>
      <c r="K31" s="57"/>
      <c r="L31" s="57"/>
      <c r="M31" s="2"/>
      <c r="N31" s="2"/>
    </row>
    <row r="32" spans="1:14" ht="35.25" customHeight="1" hidden="1" thickBot="1">
      <c r="A32" s="44" t="s">
        <v>22</v>
      </c>
      <c r="B32" s="45" t="s">
        <v>20</v>
      </c>
      <c r="C32" s="122" t="s">
        <v>37</v>
      </c>
      <c r="D32" s="55"/>
      <c r="E32" s="55"/>
      <c r="F32" s="62">
        <f>F33+F34+F35</f>
        <v>1622.411</v>
      </c>
      <c r="G32" s="62">
        <f>G33+G34+G35</f>
        <v>1622.411</v>
      </c>
      <c r="H32" s="62"/>
      <c r="I32" s="62"/>
      <c r="J32" s="62"/>
      <c r="K32" s="62"/>
      <c r="L32" s="62"/>
      <c r="M32" s="2"/>
      <c r="N32" s="2"/>
    </row>
    <row r="33" spans="1:14" ht="22.5" customHeight="1" hidden="1">
      <c r="A33" s="63"/>
      <c r="B33" s="54" t="s">
        <v>19</v>
      </c>
      <c r="C33" s="122"/>
      <c r="D33" s="50"/>
      <c r="E33" s="50"/>
      <c r="F33" s="52">
        <f>G33</f>
        <v>215.411</v>
      </c>
      <c r="G33" s="52">
        <v>215.411</v>
      </c>
      <c r="H33" s="52"/>
      <c r="I33" s="53"/>
      <c r="J33" s="53"/>
      <c r="K33" s="53"/>
      <c r="L33" s="53"/>
      <c r="M33" s="2"/>
      <c r="N33" s="2"/>
    </row>
    <row r="34" spans="1:14" ht="22.5" customHeight="1" hidden="1">
      <c r="A34" s="64"/>
      <c r="B34" s="61" t="s">
        <v>24</v>
      </c>
      <c r="C34" s="122"/>
      <c r="D34" s="36"/>
      <c r="E34" s="36"/>
      <c r="F34" s="56">
        <f>G34</f>
        <v>290</v>
      </c>
      <c r="G34" s="56">
        <v>290</v>
      </c>
      <c r="H34" s="56"/>
      <c r="I34" s="57"/>
      <c r="J34" s="57"/>
      <c r="K34" s="57"/>
      <c r="L34" s="57"/>
      <c r="M34" s="2"/>
      <c r="N34" s="2"/>
    </row>
    <row r="35" spans="1:14" ht="22.5" customHeight="1" hidden="1" thickBot="1">
      <c r="A35" s="65"/>
      <c r="B35" s="58" t="s">
        <v>31</v>
      </c>
      <c r="C35" s="123"/>
      <c r="D35" s="37"/>
      <c r="E35" s="37"/>
      <c r="F35" s="59">
        <f>G35+H35+I35+J35+K35+L35</f>
        <v>1117</v>
      </c>
      <c r="G35" s="59">
        <f>1232-115</f>
        <v>1117</v>
      </c>
      <c r="H35" s="59"/>
      <c r="I35" s="60"/>
      <c r="J35" s="60"/>
      <c r="K35" s="60"/>
      <c r="L35" s="60"/>
      <c r="M35" s="2"/>
      <c r="N35" s="2"/>
    </row>
    <row r="36" spans="1:14" ht="54" customHeight="1" hidden="1" thickBot="1">
      <c r="A36" s="38" t="s">
        <v>32</v>
      </c>
      <c r="B36" s="39" t="s">
        <v>33</v>
      </c>
      <c r="C36" s="66" t="s">
        <v>38</v>
      </c>
      <c r="D36" s="34"/>
      <c r="E36" s="34"/>
      <c r="F36" s="67">
        <f>G36+H36+I36+J36+K36+L36</f>
        <v>37.065</v>
      </c>
      <c r="G36" s="68">
        <f>34.594+2.406+0.065</f>
        <v>37.065</v>
      </c>
      <c r="H36" s="68"/>
      <c r="I36" s="69"/>
      <c r="J36" s="69"/>
      <c r="K36" s="69"/>
      <c r="L36" s="70"/>
      <c r="M36" s="2"/>
      <c r="N36" s="2"/>
    </row>
    <row r="37" spans="1:14" ht="27.75" customHeight="1" hidden="1">
      <c r="A37" s="71" t="s">
        <v>36</v>
      </c>
      <c r="B37" s="72" t="s">
        <v>39</v>
      </c>
      <c r="C37" s="66" t="s">
        <v>38</v>
      </c>
      <c r="D37" s="37"/>
      <c r="E37" s="37"/>
      <c r="F37" s="62">
        <f>G37+H37+I37+J37+K37+L37</f>
        <v>220</v>
      </c>
      <c r="G37" s="56">
        <v>220</v>
      </c>
      <c r="H37" s="56"/>
      <c r="I37" s="57"/>
      <c r="J37" s="57"/>
      <c r="K37" s="57"/>
      <c r="L37" s="57"/>
      <c r="M37" s="2"/>
      <c r="N37" s="2"/>
    </row>
    <row r="38" spans="1:14" ht="35.25" customHeight="1">
      <c r="A38" s="55" t="s">
        <v>50</v>
      </c>
      <c r="B38" s="73" t="s">
        <v>51</v>
      </c>
      <c r="C38" s="55" t="s">
        <v>38</v>
      </c>
      <c r="D38" s="36"/>
      <c r="E38" s="36"/>
      <c r="F38" s="74">
        <f>G38+H38+I38+J38+K38+L38</f>
        <v>3775.928</v>
      </c>
      <c r="G38" s="52"/>
      <c r="H38" s="52">
        <v>1500</v>
      </c>
      <c r="I38" s="53">
        <v>1500</v>
      </c>
      <c r="J38" s="53">
        <v>775.928</v>
      </c>
      <c r="K38" s="53"/>
      <c r="L38" s="53"/>
      <c r="M38" s="2"/>
      <c r="N38" s="2"/>
    </row>
    <row r="39" spans="1:14" ht="18.75" customHeight="1">
      <c r="A39" s="75"/>
      <c r="B39" s="51" t="s">
        <v>14</v>
      </c>
      <c r="C39" s="50"/>
      <c r="D39" s="50"/>
      <c r="E39" s="51"/>
      <c r="F39" s="74">
        <f>F42+F44</f>
        <v>82171.22</v>
      </c>
      <c r="G39" s="74">
        <f aca="true" t="shared" si="1" ref="G39:L39">G42+G44</f>
        <v>48986.111999999994</v>
      </c>
      <c r="H39" s="74">
        <f t="shared" si="1"/>
        <v>4670</v>
      </c>
      <c r="I39" s="74">
        <f t="shared" si="1"/>
        <v>5192.780000000001</v>
      </c>
      <c r="J39" s="74">
        <f t="shared" si="1"/>
        <v>3275.928</v>
      </c>
      <c r="K39" s="74">
        <f t="shared" si="1"/>
        <v>10046.4</v>
      </c>
      <c r="L39" s="74">
        <f t="shared" si="1"/>
        <v>10000</v>
      </c>
      <c r="M39" s="16"/>
      <c r="N39" s="2"/>
    </row>
    <row r="40" spans="1:14" ht="24.75" customHeight="1" hidden="1" thickBot="1">
      <c r="A40" s="35"/>
      <c r="B40" s="55" t="s">
        <v>3</v>
      </c>
      <c r="C40" s="55"/>
      <c r="D40" s="55"/>
      <c r="E40" s="55">
        <v>40404.4</v>
      </c>
      <c r="F40" s="62"/>
      <c r="G40" s="62"/>
      <c r="H40" s="62"/>
      <c r="I40" s="24"/>
      <c r="J40" s="24"/>
      <c r="K40" s="76"/>
      <c r="L40" s="24"/>
      <c r="M40" s="9"/>
      <c r="N40" s="2"/>
    </row>
    <row r="41" spans="1:14" ht="16.5" customHeight="1" hidden="1" thickBot="1">
      <c r="A41" s="77"/>
      <c r="B41" s="55" t="s">
        <v>7</v>
      </c>
      <c r="C41" s="55"/>
      <c r="D41" s="78"/>
      <c r="E41" s="78"/>
      <c r="F41" s="24"/>
      <c r="G41" s="24"/>
      <c r="H41" s="24"/>
      <c r="I41" s="24"/>
      <c r="J41" s="24"/>
      <c r="K41" s="76"/>
      <c r="L41" s="24"/>
      <c r="M41" s="9"/>
      <c r="N41" s="2"/>
    </row>
    <row r="42" spans="1:14" ht="16.5" customHeight="1">
      <c r="A42" s="77"/>
      <c r="B42" s="36" t="s">
        <v>5</v>
      </c>
      <c r="C42" s="55"/>
      <c r="D42" s="78"/>
      <c r="E42" s="78"/>
      <c r="F42" s="56">
        <f>F12+F32+F36+F37+F38</f>
        <v>38372.839</v>
      </c>
      <c r="G42" s="56">
        <f>G12+G32+G36+G37</f>
        <v>5187.730999999999</v>
      </c>
      <c r="H42" s="56">
        <f>H12+H32+H36+H37+H38</f>
        <v>4670</v>
      </c>
      <c r="I42" s="56">
        <f>I12+I32+I36+I37+I38</f>
        <v>5192.780000000001</v>
      </c>
      <c r="J42" s="56">
        <f>J12+J32+J36+J37+J38</f>
        <v>3275.928</v>
      </c>
      <c r="K42" s="56">
        <f>K12+K32+K36+K37+K38</f>
        <v>10046.4</v>
      </c>
      <c r="L42" s="56">
        <f>L12+L32+L36+L37+L38</f>
        <v>10000</v>
      </c>
      <c r="M42" s="9"/>
      <c r="N42" s="2"/>
    </row>
    <row r="43" spans="1:14" ht="16.5" customHeight="1" hidden="1">
      <c r="A43" s="79"/>
      <c r="B43" s="36" t="s">
        <v>11</v>
      </c>
      <c r="C43" s="55"/>
      <c r="D43" s="78"/>
      <c r="E43" s="78"/>
      <c r="F43" s="24"/>
      <c r="G43" s="24"/>
      <c r="H43" s="24"/>
      <c r="I43" s="24"/>
      <c r="J43" s="24"/>
      <c r="K43" s="24"/>
      <c r="L43" s="24"/>
      <c r="M43" s="9"/>
      <c r="N43" s="2"/>
    </row>
    <row r="44" spans="1:14" ht="15.75" customHeight="1" hidden="1">
      <c r="A44" s="79"/>
      <c r="B44" s="36" t="s">
        <v>6</v>
      </c>
      <c r="C44" s="55"/>
      <c r="D44" s="78"/>
      <c r="E44" s="78"/>
      <c r="F44" s="56">
        <f aca="true" t="shared" si="2" ref="F44:L44">F13</f>
        <v>43798.380999999994</v>
      </c>
      <c r="G44" s="56">
        <f>G13</f>
        <v>43798.380999999994</v>
      </c>
      <c r="H44" s="56">
        <f t="shared" si="2"/>
        <v>0</v>
      </c>
      <c r="I44" s="56">
        <f t="shared" si="2"/>
        <v>0</v>
      </c>
      <c r="J44" s="56">
        <f t="shared" si="2"/>
        <v>0</v>
      </c>
      <c r="K44" s="56">
        <f t="shared" si="2"/>
        <v>0</v>
      </c>
      <c r="L44" s="56">
        <f t="shared" si="2"/>
        <v>0</v>
      </c>
      <c r="M44" s="2"/>
      <c r="N44" s="2"/>
    </row>
    <row r="45" spans="1:14" ht="12.75">
      <c r="A45" s="15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"/>
      <c r="N45" s="2"/>
    </row>
    <row r="46" spans="1:14" ht="19.5" customHeight="1">
      <c r="A46" s="15"/>
      <c r="B46" s="110" t="s">
        <v>58</v>
      </c>
      <c r="C46" s="110"/>
      <c r="D46" s="110"/>
      <c r="E46" s="110"/>
      <c r="F46" s="110"/>
      <c r="G46" s="110"/>
      <c r="H46" s="110"/>
      <c r="I46" s="110"/>
      <c r="J46" s="110"/>
      <c r="K46" s="33"/>
      <c r="L46" s="33"/>
      <c r="M46" s="2"/>
      <c r="N46" s="2"/>
    </row>
    <row r="47" spans="1:14" ht="38.25">
      <c r="A47" s="80"/>
      <c r="B47" s="81" t="s">
        <v>53</v>
      </c>
      <c r="C47" s="36" t="s">
        <v>23</v>
      </c>
      <c r="D47" s="82"/>
      <c r="E47" s="82"/>
      <c r="F47" s="81" t="s">
        <v>15</v>
      </c>
      <c r="G47" s="83">
        <v>2021</v>
      </c>
      <c r="H47" s="83">
        <v>2022</v>
      </c>
      <c r="I47" s="83">
        <v>2023</v>
      </c>
      <c r="J47" s="84"/>
      <c r="K47" s="33"/>
      <c r="L47" s="33"/>
      <c r="M47" s="2"/>
      <c r="N47" s="2"/>
    </row>
    <row r="48" spans="1:14" ht="25.5">
      <c r="A48" s="85" t="s">
        <v>55</v>
      </c>
      <c r="B48" s="82" t="s">
        <v>56</v>
      </c>
      <c r="C48" s="86" t="s">
        <v>38</v>
      </c>
      <c r="D48" s="82"/>
      <c r="E48" s="82"/>
      <c r="F48" s="87">
        <v>13000</v>
      </c>
      <c r="G48" s="87">
        <v>2000</v>
      </c>
      <c r="H48" s="87">
        <v>2000</v>
      </c>
      <c r="I48" s="87">
        <v>1000</v>
      </c>
      <c r="J48" s="84"/>
      <c r="K48" s="33"/>
      <c r="L48" s="33"/>
      <c r="M48" s="2"/>
      <c r="N48" s="2"/>
    </row>
    <row r="49" spans="1:14" ht="12.75">
      <c r="A49" s="88"/>
      <c r="B49" s="89" t="s">
        <v>57</v>
      </c>
      <c r="C49" s="89"/>
      <c r="D49" s="89"/>
      <c r="E49" s="89"/>
      <c r="F49" s="90">
        <v>13000</v>
      </c>
      <c r="G49" s="90">
        <v>2000</v>
      </c>
      <c r="H49" s="90">
        <v>2000</v>
      </c>
      <c r="I49" s="90">
        <v>1000</v>
      </c>
      <c r="J49" s="84"/>
      <c r="K49" s="33"/>
      <c r="L49" s="33"/>
      <c r="M49" s="2"/>
      <c r="N49" s="2"/>
    </row>
    <row r="50" spans="1:14" ht="12.75">
      <c r="A50" s="88"/>
      <c r="B50" s="82" t="s">
        <v>38</v>
      </c>
      <c r="C50" s="82"/>
      <c r="D50" s="82"/>
      <c r="E50" s="82"/>
      <c r="F50" s="87">
        <v>13000</v>
      </c>
      <c r="G50" s="87">
        <v>2000</v>
      </c>
      <c r="H50" s="87">
        <v>2000</v>
      </c>
      <c r="I50" s="87">
        <v>1000</v>
      </c>
      <c r="J50" s="84"/>
      <c r="K50" s="33"/>
      <c r="L50" s="33"/>
      <c r="M50" s="2"/>
      <c r="N50" s="2"/>
    </row>
    <row r="51" spans="1:14" ht="12.75">
      <c r="A51" s="1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"/>
      <c r="N51" s="2"/>
    </row>
    <row r="52" spans="1:14" ht="12.75">
      <c r="A52" s="15"/>
      <c r="B52" s="91" t="s">
        <v>59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"/>
      <c r="N52" s="2"/>
    </row>
    <row r="53" spans="1:14" ht="12.75">
      <c r="A53" s="143" t="s">
        <v>68</v>
      </c>
      <c r="B53" s="150" t="s">
        <v>60</v>
      </c>
      <c r="C53" s="152" t="s">
        <v>23</v>
      </c>
      <c r="D53" s="33"/>
      <c r="E53" s="33"/>
      <c r="F53" s="154" t="s">
        <v>61</v>
      </c>
      <c r="G53" s="155"/>
      <c r="H53" s="155"/>
      <c r="I53" s="155"/>
      <c r="J53" s="155"/>
      <c r="K53" s="155"/>
      <c r="L53" s="155"/>
      <c r="M53" s="2"/>
      <c r="N53" s="2"/>
    </row>
    <row r="54" spans="1:14" ht="12.75">
      <c r="A54" s="144"/>
      <c r="B54" s="151"/>
      <c r="C54" s="153"/>
      <c r="D54" s="33"/>
      <c r="E54" s="33"/>
      <c r="F54" s="92" t="s">
        <v>15</v>
      </c>
      <c r="G54" s="93">
        <v>2020</v>
      </c>
      <c r="H54" s="93">
        <v>2021</v>
      </c>
      <c r="I54" s="93">
        <v>2022</v>
      </c>
      <c r="J54" s="93">
        <v>2023</v>
      </c>
      <c r="K54" s="93">
        <v>2024</v>
      </c>
      <c r="L54" s="93">
        <v>2025</v>
      </c>
      <c r="M54" s="2"/>
      <c r="N54" s="2"/>
    </row>
    <row r="55" spans="1:14" ht="25.5">
      <c r="A55" s="94" t="s">
        <v>21</v>
      </c>
      <c r="B55" s="95" t="s">
        <v>62</v>
      </c>
      <c r="C55" s="96" t="s">
        <v>38</v>
      </c>
      <c r="D55" s="97"/>
      <c r="E55" s="97"/>
      <c r="F55" s="98">
        <f aca="true" t="shared" si="3" ref="F55:F60">G55+H55+I55+J55+K55+L55</f>
        <v>72060.73300000001</v>
      </c>
      <c r="G55" s="99">
        <f>10200-0.002-34.594-3.951-2.406-92.602+31.555</f>
        <v>10098</v>
      </c>
      <c r="H55" s="99">
        <v>11320.911</v>
      </c>
      <c r="I55" s="99">
        <v>11320.911</v>
      </c>
      <c r="J55" s="99">
        <v>11320.911</v>
      </c>
      <c r="K55" s="56">
        <v>14000</v>
      </c>
      <c r="L55" s="56">
        <v>14000</v>
      </c>
      <c r="M55" s="2"/>
      <c r="N55" s="2"/>
    </row>
    <row r="56" spans="1:14" ht="25.5">
      <c r="A56" s="94" t="s">
        <v>22</v>
      </c>
      <c r="B56" s="95" t="s">
        <v>63</v>
      </c>
      <c r="C56" s="96" t="s">
        <v>38</v>
      </c>
      <c r="D56" s="97"/>
      <c r="E56" s="97"/>
      <c r="F56" s="98">
        <f t="shared" si="3"/>
        <v>10311.625</v>
      </c>
      <c r="G56" s="99">
        <f>999.882+442.548-9.998</f>
        <v>1432.4319999999998</v>
      </c>
      <c r="H56" s="99">
        <v>959.731</v>
      </c>
      <c r="I56" s="99">
        <v>959.731</v>
      </c>
      <c r="J56" s="99">
        <v>959.731</v>
      </c>
      <c r="K56" s="56">
        <v>3000</v>
      </c>
      <c r="L56" s="56">
        <v>3000</v>
      </c>
      <c r="M56" s="2"/>
      <c r="N56" s="2"/>
    </row>
    <row r="57" spans="1:14" ht="25.5">
      <c r="A57" s="94" t="s">
        <v>32</v>
      </c>
      <c r="B57" s="95" t="s">
        <v>64</v>
      </c>
      <c r="C57" s="96" t="s">
        <v>38</v>
      </c>
      <c r="D57" s="97"/>
      <c r="E57" s="97"/>
      <c r="F57" s="98">
        <f t="shared" si="3"/>
        <v>3729.612</v>
      </c>
      <c r="G57" s="99">
        <f>500-4.999</f>
        <v>495.001</v>
      </c>
      <c r="H57" s="99">
        <v>411.537</v>
      </c>
      <c r="I57" s="99">
        <v>411.537</v>
      </c>
      <c r="J57" s="99">
        <v>411.537</v>
      </c>
      <c r="K57" s="56">
        <v>1000</v>
      </c>
      <c r="L57" s="56">
        <v>1000</v>
      </c>
      <c r="M57" s="2"/>
      <c r="N57" s="2"/>
    </row>
    <row r="58" spans="1:14" ht="38.25">
      <c r="A58" s="94" t="s">
        <v>69</v>
      </c>
      <c r="B58" s="95" t="s">
        <v>65</v>
      </c>
      <c r="C58" s="96" t="s">
        <v>38</v>
      </c>
      <c r="D58" s="97"/>
      <c r="E58" s="97"/>
      <c r="F58" s="98">
        <f t="shared" si="3"/>
        <v>12319.935</v>
      </c>
      <c r="G58" s="99">
        <f>1500.014-15</f>
        <v>1485.014</v>
      </c>
      <c r="H58" s="99">
        <v>1278.307</v>
      </c>
      <c r="I58" s="99">
        <v>1278.307</v>
      </c>
      <c r="J58" s="99">
        <v>1278.307</v>
      </c>
      <c r="K58" s="56">
        <v>3500</v>
      </c>
      <c r="L58" s="56">
        <v>3500</v>
      </c>
      <c r="M58" s="2"/>
      <c r="N58" s="2"/>
    </row>
    <row r="59" spans="1:14" ht="25.5">
      <c r="A59" s="94" t="s">
        <v>50</v>
      </c>
      <c r="B59" s="95" t="s">
        <v>66</v>
      </c>
      <c r="C59" s="96" t="s">
        <v>38</v>
      </c>
      <c r="D59" s="97"/>
      <c r="E59" s="97"/>
      <c r="F59" s="98">
        <f t="shared" si="3"/>
        <v>1825.264</v>
      </c>
      <c r="G59" s="99">
        <f>200-2</f>
        <v>198</v>
      </c>
      <c r="H59" s="99">
        <v>209.088</v>
      </c>
      <c r="I59" s="99">
        <v>209.088</v>
      </c>
      <c r="J59" s="99">
        <v>209.088</v>
      </c>
      <c r="K59" s="56">
        <v>500</v>
      </c>
      <c r="L59" s="56">
        <v>500</v>
      </c>
      <c r="M59" s="2"/>
      <c r="N59" s="2"/>
    </row>
    <row r="60" spans="1:14" ht="25.5" hidden="1">
      <c r="A60" s="94" t="s">
        <v>70</v>
      </c>
      <c r="B60" s="96" t="s">
        <v>67</v>
      </c>
      <c r="C60" s="96" t="s">
        <v>38</v>
      </c>
      <c r="D60" s="97"/>
      <c r="E60" s="97"/>
      <c r="F60" s="98">
        <f t="shared" si="3"/>
        <v>600</v>
      </c>
      <c r="G60" s="99"/>
      <c r="H60" s="99"/>
      <c r="I60" s="99"/>
      <c r="J60" s="99"/>
      <c r="K60" s="56">
        <v>300</v>
      </c>
      <c r="L60" s="56">
        <v>300</v>
      </c>
      <c r="M60" s="2"/>
      <c r="N60" s="2"/>
    </row>
    <row r="61" spans="1:14" ht="25.5">
      <c r="A61" s="94"/>
      <c r="B61" s="100" t="s">
        <v>38</v>
      </c>
      <c r="C61" s="100" t="s">
        <v>38</v>
      </c>
      <c r="D61" s="97"/>
      <c r="E61" s="97"/>
      <c r="F61" s="98">
        <f aca="true" t="shared" si="4" ref="F61:L61">F55+F56+F57+F58+F59+F60</f>
        <v>100847.169</v>
      </c>
      <c r="G61" s="98">
        <f t="shared" si="4"/>
        <v>13708.447</v>
      </c>
      <c r="H61" s="98">
        <f t="shared" si="4"/>
        <v>14179.574</v>
      </c>
      <c r="I61" s="98">
        <f t="shared" si="4"/>
        <v>14179.574</v>
      </c>
      <c r="J61" s="98">
        <f t="shared" si="4"/>
        <v>14179.574</v>
      </c>
      <c r="K61" s="62">
        <f t="shared" si="4"/>
        <v>22300</v>
      </c>
      <c r="L61" s="62">
        <f t="shared" si="4"/>
        <v>22300</v>
      </c>
      <c r="M61" s="2"/>
      <c r="N61" s="2"/>
    </row>
    <row r="62" spans="1:14" ht="12.75">
      <c r="A62" s="15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2"/>
      <c r="N62" s="2"/>
    </row>
    <row r="63" spans="1:14" ht="32.25" customHeight="1">
      <c r="A63" s="158" t="s">
        <v>71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"/>
      <c r="L63" s="15"/>
      <c r="M63" s="2"/>
      <c r="N63" s="2"/>
    </row>
    <row r="64" spans="1:14" ht="15.75" customHeight="1">
      <c r="A64" s="149" t="s">
        <v>68</v>
      </c>
      <c r="B64" s="149" t="s">
        <v>60</v>
      </c>
      <c r="C64" s="149" t="s">
        <v>72</v>
      </c>
      <c r="D64" s="55"/>
      <c r="E64" s="55" t="s">
        <v>73</v>
      </c>
      <c r="F64" s="149" t="s">
        <v>78</v>
      </c>
      <c r="G64" s="149"/>
      <c r="H64" s="149"/>
      <c r="I64" s="149"/>
      <c r="J64" s="16"/>
      <c r="K64" s="15"/>
      <c r="L64" s="15"/>
      <c r="M64" s="2"/>
      <c r="N64" s="2"/>
    </row>
    <row r="65" spans="1:14" ht="12.75">
      <c r="A65" s="149"/>
      <c r="B65" s="149"/>
      <c r="C65" s="149"/>
      <c r="D65" s="55" t="s">
        <v>15</v>
      </c>
      <c r="E65" s="101">
        <v>2020</v>
      </c>
      <c r="F65" s="101" t="s">
        <v>15</v>
      </c>
      <c r="G65" s="101">
        <v>2021</v>
      </c>
      <c r="H65" s="101">
        <v>2022</v>
      </c>
      <c r="I65" s="101">
        <v>2023</v>
      </c>
      <c r="J65" s="102"/>
      <c r="K65" s="15"/>
      <c r="L65" s="15"/>
      <c r="M65" s="2"/>
      <c r="N65" s="2"/>
    </row>
    <row r="66" spans="1:14" ht="38.25">
      <c r="A66" s="103" t="s">
        <v>22</v>
      </c>
      <c r="B66" s="104" t="s">
        <v>75</v>
      </c>
      <c r="C66" s="36" t="s">
        <v>74</v>
      </c>
      <c r="D66" s="62">
        <f>E66+F66+G66+H66+I66+J66</f>
        <v>5637.301999999999</v>
      </c>
      <c r="E66" s="56">
        <f>549.621+97.324-4.999</f>
        <v>641.9459999999999</v>
      </c>
      <c r="F66" s="56">
        <v>3818.651</v>
      </c>
      <c r="G66" s="56">
        <v>392.235</v>
      </c>
      <c r="H66" s="56">
        <v>392.235</v>
      </c>
      <c r="I66" s="56">
        <v>392.235</v>
      </c>
      <c r="J66" s="105"/>
      <c r="K66" s="15"/>
      <c r="L66" s="15"/>
      <c r="M66" s="2"/>
      <c r="N66" s="2"/>
    </row>
    <row r="67" spans="1:12" ht="25.5">
      <c r="A67" s="156" t="s">
        <v>32</v>
      </c>
      <c r="B67" s="159" t="s">
        <v>76</v>
      </c>
      <c r="C67" s="36" t="s">
        <v>74</v>
      </c>
      <c r="D67" s="62">
        <f>E67+F67+G67+H67+I67+J67</f>
        <v>8139.991999999999</v>
      </c>
      <c r="E67" s="157">
        <f>251.958+443.383+96.602-6.52</f>
        <v>785.423</v>
      </c>
      <c r="F67" s="157">
        <v>6069.996</v>
      </c>
      <c r="G67" s="157">
        <v>428.191</v>
      </c>
      <c r="H67" s="157">
        <v>428.191</v>
      </c>
      <c r="I67" s="157">
        <v>428.191</v>
      </c>
      <c r="J67" s="160"/>
      <c r="K67" s="15"/>
      <c r="L67" s="15"/>
    </row>
    <row r="68" spans="1:12" ht="12.75">
      <c r="A68" s="156"/>
      <c r="B68" s="159"/>
      <c r="C68" s="104"/>
      <c r="D68" s="62">
        <f>E68+F68+G68+H68+I68+J68</f>
        <v>0</v>
      </c>
      <c r="E68" s="157"/>
      <c r="F68" s="157"/>
      <c r="G68" s="157"/>
      <c r="H68" s="157"/>
      <c r="I68" s="157"/>
      <c r="J68" s="160"/>
      <c r="K68" s="15"/>
      <c r="L68" s="15"/>
    </row>
    <row r="69" spans="1:12" ht="12.75">
      <c r="A69" s="106"/>
      <c r="B69" s="107" t="s">
        <v>77</v>
      </c>
      <c r="C69" s="104"/>
      <c r="D69" s="108" t="e">
        <f>#REF!+D66+D67+#REF!+#REF!+#REF!+#REF!</f>
        <v>#REF!</v>
      </c>
      <c r="E69" s="108" t="e">
        <f>#REF!+E66+E67+#REF!+#REF!+#REF!+#REF!</f>
        <v>#REF!</v>
      </c>
      <c r="F69" s="108">
        <v>13882.11</v>
      </c>
      <c r="G69" s="108">
        <v>820.426</v>
      </c>
      <c r="H69" s="108">
        <v>820.426</v>
      </c>
      <c r="I69" s="108">
        <v>820.426</v>
      </c>
      <c r="J69" s="109"/>
      <c r="K69" s="15"/>
      <c r="L69" s="15"/>
    </row>
    <row r="70" spans="1:12" ht="12.75">
      <c r="A70" s="15"/>
      <c r="B70" s="15"/>
      <c r="C70" s="15"/>
      <c r="D70" s="15"/>
      <c r="E70" s="15"/>
      <c r="F70" s="15"/>
      <c r="G70" s="15"/>
      <c r="H70" s="15"/>
      <c r="I70" s="15"/>
      <c r="J70" s="32"/>
      <c r="K70" s="15"/>
      <c r="L70" s="15"/>
    </row>
    <row r="71" spans="1:12" ht="12.75">
      <c r="A71" s="15"/>
      <c r="B71" s="15"/>
      <c r="C71" s="15"/>
      <c r="D71" s="15"/>
      <c r="E71" s="15"/>
      <c r="F71" s="15"/>
      <c r="G71" s="15"/>
      <c r="H71" s="15"/>
      <c r="I71" s="15"/>
      <c r="J71" s="32"/>
      <c r="K71" s="15"/>
      <c r="L71" s="15"/>
    </row>
  </sheetData>
  <sheetProtection/>
  <mergeCells count="58">
    <mergeCell ref="A67:A68"/>
    <mergeCell ref="E67:E68"/>
    <mergeCell ref="A63:J63"/>
    <mergeCell ref="A64:A65"/>
    <mergeCell ref="B67:B68"/>
    <mergeCell ref="F67:F68"/>
    <mergeCell ref="G67:G68"/>
    <mergeCell ref="H67:H68"/>
    <mergeCell ref="I67:I68"/>
    <mergeCell ref="J67:J68"/>
    <mergeCell ref="B64:B65"/>
    <mergeCell ref="C64:C65"/>
    <mergeCell ref="B53:B54"/>
    <mergeCell ref="C53:C54"/>
    <mergeCell ref="F53:L53"/>
    <mergeCell ref="F64:I64"/>
    <mergeCell ref="A53:A54"/>
    <mergeCell ref="A24:A25"/>
    <mergeCell ref="B24:B25"/>
    <mergeCell ref="B20:B21"/>
    <mergeCell ref="B1:L1"/>
    <mergeCell ref="B2:L2"/>
    <mergeCell ref="B3:L3"/>
    <mergeCell ref="I4:L4"/>
    <mergeCell ref="F5:L5"/>
    <mergeCell ref="B8:L8"/>
    <mergeCell ref="B18:B19"/>
    <mergeCell ref="K9:K11"/>
    <mergeCell ref="E9:E11"/>
    <mergeCell ref="I9:I11"/>
    <mergeCell ref="J9:J11"/>
    <mergeCell ref="B12:B13"/>
    <mergeCell ref="A12:A13"/>
    <mergeCell ref="G9:G11"/>
    <mergeCell ref="C9:C11"/>
    <mergeCell ref="D9:D11"/>
    <mergeCell ref="A9:A11"/>
    <mergeCell ref="B9:B11"/>
    <mergeCell ref="C32:C35"/>
    <mergeCell ref="L9:L11"/>
    <mergeCell ref="A22:A23"/>
    <mergeCell ref="B22:B23"/>
    <mergeCell ref="A14:A15"/>
    <mergeCell ref="B14:B15"/>
    <mergeCell ref="A16:A17"/>
    <mergeCell ref="A18:A19"/>
    <mergeCell ref="B16:B17"/>
    <mergeCell ref="H9:H11"/>
    <mergeCell ref="B46:J46"/>
    <mergeCell ref="G6:J6"/>
    <mergeCell ref="B26:B27"/>
    <mergeCell ref="A26:A27"/>
    <mergeCell ref="A28:A29"/>
    <mergeCell ref="B28:B29"/>
    <mergeCell ref="A30:A31"/>
    <mergeCell ref="B30:B31"/>
    <mergeCell ref="A20:A21"/>
    <mergeCell ref="F9:F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7" sqref="B7:L7"/>
    </sheetView>
  </sheetViews>
  <sheetFormatPr defaultColWidth="9.00390625" defaultRowHeight="12.75"/>
  <cols>
    <col min="1" max="1" width="5.00390625" style="0" customWidth="1"/>
    <col min="2" max="2" width="28.125" style="0" customWidth="1"/>
    <col min="3" max="3" width="16.875" style="0" customWidth="1"/>
    <col min="4" max="5" width="0" style="0" hidden="1" customWidth="1"/>
    <col min="6" max="6" width="10.875" style="0" customWidth="1"/>
    <col min="7" max="7" width="9.875" style="0" customWidth="1"/>
    <col min="8" max="9" width="0" style="0" hidden="1" customWidth="1"/>
    <col min="10" max="10" width="11.25390625" style="0" hidden="1" customWidth="1"/>
    <col min="11" max="11" width="11.625" style="0" hidden="1" customWidth="1"/>
    <col min="12" max="12" width="11.875" style="0" hidden="1" customWidth="1"/>
  </cols>
  <sheetData>
    <row r="1" spans="2:12" ht="12.75">
      <c r="B1" s="4"/>
      <c r="C1" s="4"/>
      <c r="D1" s="4"/>
      <c r="E1" s="4"/>
      <c r="F1" s="4"/>
      <c r="G1" s="4"/>
      <c r="H1" s="4"/>
      <c r="I1" s="161" t="s">
        <v>8</v>
      </c>
      <c r="J1" s="161"/>
      <c r="K1" s="161"/>
      <c r="L1" s="161"/>
    </row>
    <row r="2" spans="2:12" ht="12.75">
      <c r="B2" s="4"/>
      <c r="C2" s="4"/>
      <c r="D2" s="4"/>
      <c r="E2" s="4"/>
      <c r="F2" s="161" t="s">
        <v>9</v>
      </c>
      <c r="G2" s="161"/>
      <c r="H2" s="161"/>
      <c r="I2" s="161"/>
      <c r="J2" s="161"/>
      <c r="K2" s="161"/>
      <c r="L2" s="161"/>
    </row>
    <row r="3" spans="2:12" ht="12.75">
      <c r="B3" s="4"/>
      <c r="C3" s="4"/>
      <c r="D3" s="4"/>
      <c r="E3" s="161" t="s">
        <v>10</v>
      </c>
      <c r="F3" s="161"/>
      <c r="G3" s="161"/>
      <c r="H3" s="161"/>
      <c r="I3" s="161"/>
      <c r="J3" s="161"/>
      <c r="K3" s="161"/>
      <c r="L3" s="161"/>
    </row>
    <row r="4" spans="2:12" ht="12.75">
      <c r="B4" s="4"/>
      <c r="C4" s="4"/>
      <c r="D4" s="4"/>
      <c r="E4" s="4"/>
      <c r="F4" s="162" t="s">
        <v>17</v>
      </c>
      <c r="G4" s="162"/>
      <c r="H4" s="162"/>
      <c r="I4" s="162"/>
      <c r="J4" s="162"/>
      <c r="K4" s="162"/>
      <c r="L4" s="162"/>
    </row>
    <row r="5" spans="10:11" ht="12.75">
      <c r="J5" s="3"/>
      <c r="K5" s="3"/>
    </row>
    <row r="7" spans="1:12" ht="13.5" thickBot="1">
      <c r="A7" s="1"/>
      <c r="B7" s="163" t="s">
        <v>13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2.75">
      <c r="A8" s="164" t="s">
        <v>4</v>
      </c>
      <c r="B8" s="166" t="s">
        <v>0</v>
      </c>
      <c r="C8" s="168" t="s">
        <v>23</v>
      </c>
      <c r="D8" s="171" t="s">
        <v>12</v>
      </c>
      <c r="E8" s="174" t="s">
        <v>2</v>
      </c>
      <c r="F8" s="183" t="s">
        <v>15</v>
      </c>
      <c r="G8" s="186">
        <v>2020</v>
      </c>
      <c r="H8" s="186">
        <v>2021</v>
      </c>
      <c r="I8" s="176">
        <v>2022</v>
      </c>
      <c r="J8" s="189">
        <v>2023</v>
      </c>
      <c r="K8" s="176">
        <v>2024</v>
      </c>
      <c r="L8" s="176">
        <v>2025</v>
      </c>
    </row>
    <row r="9" spans="1:12" ht="12.75">
      <c r="A9" s="165"/>
      <c r="B9" s="167"/>
      <c r="C9" s="169"/>
      <c r="D9" s="172"/>
      <c r="E9" s="175"/>
      <c r="F9" s="184"/>
      <c r="G9" s="187"/>
      <c r="H9" s="187"/>
      <c r="I9" s="177"/>
      <c r="J9" s="190"/>
      <c r="K9" s="177"/>
      <c r="L9" s="177"/>
    </row>
    <row r="10" spans="1:12" ht="31.5" customHeight="1">
      <c r="A10" s="165"/>
      <c r="B10" s="167"/>
      <c r="C10" s="170"/>
      <c r="D10" s="173"/>
      <c r="E10" s="175"/>
      <c r="F10" s="185"/>
      <c r="G10" s="188"/>
      <c r="H10" s="188"/>
      <c r="I10" s="178"/>
      <c r="J10" s="191"/>
      <c r="K10" s="178"/>
      <c r="L10" s="178"/>
    </row>
    <row r="11" spans="1:12" ht="12.75" hidden="1">
      <c r="A11" s="179" t="s">
        <v>21</v>
      </c>
      <c r="B11" s="181" t="s">
        <v>16</v>
      </c>
      <c r="C11" s="5" t="s">
        <v>18</v>
      </c>
      <c r="D11" s="5"/>
      <c r="E11" s="5"/>
      <c r="F11" s="17">
        <f>G11+H11+I11+J11+K11+L11</f>
        <v>38389.6</v>
      </c>
      <c r="G11" s="18">
        <v>2600</v>
      </c>
      <c r="H11" s="19">
        <v>2600</v>
      </c>
      <c r="I11" s="20">
        <v>2600</v>
      </c>
      <c r="J11" s="21">
        <v>10543.2</v>
      </c>
      <c r="K11" s="20">
        <v>10046.4</v>
      </c>
      <c r="L11" s="20">
        <v>10000</v>
      </c>
    </row>
    <row r="12" spans="1:12" ht="24" customHeight="1">
      <c r="A12" s="180"/>
      <c r="B12" s="182"/>
      <c r="C12" s="5" t="s">
        <v>6</v>
      </c>
      <c r="D12" s="5"/>
      <c r="E12" s="5"/>
      <c r="F12" s="17">
        <f>G12+H12+I12+J12+K12+L12</f>
        <v>9000</v>
      </c>
      <c r="G12" s="18">
        <v>9000</v>
      </c>
      <c r="H12" s="19"/>
      <c r="I12" s="20"/>
      <c r="J12" s="21"/>
      <c r="K12" s="20"/>
      <c r="L12" s="20"/>
    </row>
    <row r="13" spans="1:12" ht="42.75" customHeight="1">
      <c r="A13" s="12" t="s">
        <v>22</v>
      </c>
      <c r="B13" s="7" t="s">
        <v>20</v>
      </c>
      <c r="C13" s="5" t="s">
        <v>18</v>
      </c>
      <c r="D13" s="5"/>
      <c r="E13" s="5"/>
      <c r="F13" s="17">
        <f>G13+H13+I13+J13+K13+L13</f>
        <v>215.41</v>
      </c>
      <c r="G13" s="18">
        <f>G14</f>
        <v>215.41</v>
      </c>
      <c r="H13" s="19"/>
      <c r="I13" s="20"/>
      <c r="J13" s="21"/>
      <c r="K13" s="20"/>
      <c r="L13" s="20"/>
    </row>
    <row r="14" spans="1:12" ht="12.75">
      <c r="A14" s="12"/>
      <c r="B14" s="7" t="s">
        <v>19</v>
      </c>
      <c r="C14" s="5"/>
      <c r="D14" s="5"/>
      <c r="E14" s="5"/>
      <c r="F14" s="17">
        <f>G14</f>
        <v>215.41</v>
      </c>
      <c r="G14" s="18">
        <v>215.41</v>
      </c>
      <c r="H14" s="19"/>
      <c r="I14" s="20"/>
      <c r="J14" s="21"/>
      <c r="K14" s="20"/>
      <c r="L14" s="20"/>
    </row>
    <row r="15" spans="1:12" ht="12.75">
      <c r="A15" s="10"/>
      <c r="B15" s="6" t="s">
        <v>14</v>
      </c>
      <c r="C15" s="5"/>
      <c r="D15" s="5"/>
      <c r="E15" s="6"/>
      <c r="F15" s="22">
        <f aca="true" t="shared" si="0" ref="F15:L15">F11+F12+F13</f>
        <v>47605.01</v>
      </c>
      <c r="G15" s="22">
        <f t="shared" si="0"/>
        <v>11815.41</v>
      </c>
      <c r="H15" s="22">
        <f t="shared" si="0"/>
        <v>2600</v>
      </c>
      <c r="I15" s="22">
        <f t="shared" si="0"/>
        <v>2600</v>
      </c>
      <c r="J15" s="22">
        <f t="shared" si="0"/>
        <v>10543.2</v>
      </c>
      <c r="K15" s="22">
        <f t="shared" si="0"/>
        <v>10046.4</v>
      </c>
      <c r="L15" s="22">
        <f t="shared" si="0"/>
        <v>10000</v>
      </c>
    </row>
    <row r="16" spans="1:12" ht="12.75">
      <c r="A16" s="11"/>
      <c r="B16" s="5" t="s">
        <v>5</v>
      </c>
      <c r="C16" s="6"/>
      <c r="D16" s="14"/>
      <c r="E16" s="14"/>
      <c r="F16" s="17">
        <f>F11+F13</f>
        <v>38605.01</v>
      </c>
      <c r="G16" s="17">
        <f aca="true" t="shared" si="1" ref="G16:L16">G11+G13</f>
        <v>2815.41</v>
      </c>
      <c r="H16" s="17">
        <f t="shared" si="1"/>
        <v>2600</v>
      </c>
      <c r="I16" s="17">
        <f t="shared" si="1"/>
        <v>2600</v>
      </c>
      <c r="J16" s="17">
        <f t="shared" si="1"/>
        <v>10543.2</v>
      </c>
      <c r="K16" s="17">
        <f t="shared" si="1"/>
        <v>10046.4</v>
      </c>
      <c r="L16" s="17">
        <f t="shared" si="1"/>
        <v>10000</v>
      </c>
    </row>
    <row r="17" spans="1:12" ht="12.75" hidden="1">
      <c r="A17" s="13"/>
      <c r="B17" s="5" t="s">
        <v>11</v>
      </c>
      <c r="C17" s="6"/>
      <c r="D17" s="14"/>
      <c r="E17" s="14"/>
      <c r="F17" s="23"/>
      <c r="G17" s="23"/>
      <c r="H17" s="23"/>
      <c r="I17" s="23"/>
      <c r="J17" s="24"/>
      <c r="K17" s="24"/>
      <c r="L17" s="24"/>
    </row>
    <row r="18" spans="1:12" ht="21" customHeight="1">
      <c r="A18" s="27"/>
      <c r="B18" s="5" t="s">
        <v>6</v>
      </c>
      <c r="C18" s="6"/>
      <c r="D18" s="14"/>
      <c r="E18" s="14"/>
      <c r="F18" s="17">
        <f>G18+H18+I18+J18+K18+L18</f>
        <v>9000</v>
      </c>
      <c r="G18" s="26">
        <f aca="true" t="shared" si="2" ref="G18:L18">G12</f>
        <v>9000</v>
      </c>
      <c r="H18" s="26">
        <f t="shared" si="2"/>
        <v>0</v>
      </c>
      <c r="I18" s="26">
        <f t="shared" si="2"/>
        <v>0</v>
      </c>
      <c r="J18" s="26">
        <f t="shared" si="2"/>
        <v>0</v>
      </c>
      <c r="K18" s="26">
        <f t="shared" si="2"/>
        <v>0</v>
      </c>
      <c r="L18" s="26">
        <f t="shared" si="2"/>
        <v>0</v>
      </c>
    </row>
    <row r="19" spans="2:12" ht="12.75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  <row r="21" ht="12.75">
      <c r="I21" s="25"/>
    </row>
  </sheetData>
  <sheetProtection/>
  <mergeCells count="19">
    <mergeCell ref="L8:L10"/>
    <mergeCell ref="A11:A12"/>
    <mergeCell ref="B11:B12"/>
    <mergeCell ref="F8:F10"/>
    <mergeCell ref="G8:G10"/>
    <mergeCell ref="H8:H10"/>
    <mergeCell ref="I8:I10"/>
    <mergeCell ref="J8:J10"/>
    <mergeCell ref="K8:K10"/>
    <mergeCell ref="I1:L1"/>
    <mergeCell ref="F2:L2"/>
    <mergeCell ref="E3:L3"/>
    <mergeCell ref="F4:L4"/>
    <mergeCell ref="B7:L7"/>
    <mergeCell ref="A8:A10"/>
    <mergeCell ref="B8:B10"/>
    <mergeCell ref="C8:C10"/>
    <mergeCell ref="D8:D10"/>
    <mergeCell ref="E8:E1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Borz</cp:lastModifiedBy>
  <cp:lastPrinted>2021-02-09T06:46:01Z</cp:lastPrinted>
  <dcterms:created xsi:type="dcterms:W3CDTF">2015-10-13T06:55:41Z</dcterms:created>
  <dcterms:modified xsi:type="dcterms:W3CDTF">2021-02-11T08:58:39Z</dcterms:modified>
  <cp:category/>
  <cp:version/>
  <cp:contentType/>
  <cp:contentStatus/>
</cp:coreProperties>
</file>