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35" windowWidth="15195" windowHeight="717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<sst xmlns="http://schemas.openxmlformats.org/spreadsheetml/2006/main" count="1482" uniqueCount="348">
  <si>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</si>
  <si>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</si>
  <si>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</si>
  <si>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</si>
  <si>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</si>
  <si>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</si>
  <si>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</si>
  <si>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</si>
  <si>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</si>
  <si>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</si>
  <si>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</si>
  <si>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</si>
  <si>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</si>
  <si>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</si>
  <si>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</si>
  <si>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</si>
  <si>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200</t>
  </si>
  <si>
    <t>240</t>
  </si>
  <si>
    <t>800</t>
  </si>
  <si>
    <t>850</t>
  </si>
  <si>
    <t>20 0 02 00420</t>
  </si>
  <si>
    <t>0104</t>
  </si>
  <si>
    <t>20 0 01 00000</t>
  </si>
  <si>
    <t>20 0 01 00400</t>
  </si>
  <si>
    <t>20 0 01 00450</t>
  </si>
  <si>
    <t>0106</t>
  </si>
  <si>
    <t>20 0 03 00000</t>
  </si>
  <si>
    <t>20 0 03 00400</t>
  </si>
  <si>
    <t>0111</t>
  </si>
  <si>
    <t>20 0 05 00000</t>
  </si>
  <si>
    <t>20 0 05 00730</t>
  </si>
  <si>
    <t>870</t>
  </si>
  <si>
    <t>0113</t>
  </si>
  <si>
    <t>02 0 00 00000</t>
  </si>
  <si>
    <t>02 0 03 00000</t>
  </si>
  <si>
    <t>02 0 03 00930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</si>
  <si>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</si>
  <si>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</si>
  <si>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</si>
  <si>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</si>
  <si>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</si>
  <si>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</si>
  <si>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</si>
  <si>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</si>
  <si>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</si>
  <si>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</si>
  <si>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</si>
  <si>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</si>
  <si>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</si>
  <si>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</si>
  <si>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830</t>
  </si>
  <si>
    <t>20 0 14 00000</t>
  </si>
  <si>
    <t>20 0 14 00980</t>
  </si>
  <si>
    <t>70 0 00 00000</t>
  </si>
  <si>
    <t>70 0 01 00000</t>
  </si>
  <si>
    <t>70 0 01 00890</t>
  </si>
  <si>
    <t>0300</t>
  </si>
  <si>
    <t>0310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</si>
  <si>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</si>
  <si>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</si>
  <si>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</si>
  <si>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</si>
  <si>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</si>
  <si>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</si>
  <si>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</si>
  <si>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</si>
  <si>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11 0 00 00000</t>
  </si>
  <si>
    <t>11 0 06 00000</t>
  </si>
  <si>
    <t>11 0 06 00630</t>
  </si>
  <si>
    <t>610</t>
  </si>
  <si>
    <t>11 0 06 04410</t>
  </si>
  <si>
    <t>14 0 00 00000</t>
  </si>
  <si>
    <t>14 0 01 00000</t>
  </si>
  <si>
    <t>14 0 01 00720</t>
  </si>
  <si>
    <t>14 0 01 S7010</t>
  </si>
  <si>
    <t>14 0 01 S7030</t>
  </si>
  <si>
    <t>14 0 01 S7070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</si>
  <si>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</si>
  <si>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</si>
  <si>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</si>
  <si>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</si>
  <si>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</si>
  <si>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</si>
  <si>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</si>
  <si>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</si>
  <si>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</si>
  <si>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0502</t>
  </si>
  <si>
    <t>09 0 00 00000</t>
  </si>
  <si>
    <t>09 0 01 00000</t>
  </si>
  <si>
    <t>09 0 01 00580</t>
  </si>
  <si>
    <t>09 0 01 S9111</t>
  </si>
  <si>
    <t>18 0 00 00000</t>
  </si>
  <si>
    <t>18 0 01 00000</t>
  </si>
  <si>
    <t>18 0 01 00910</t>
  </si>
  <si>
    <t>0503</t>
  </si>
  <si>
    <t>16 0 00 00000</t>
  </si>
  <si>
    <t>16 0 01 00000</t>
  </si>
  <si>
    <t>16 0 01 00660</t>
  </si>
  <si>
    <t>16 0 01 00670</t>
  </si>
  <si>
    <t>16 0 01 00680</t>
  </si>
  <si>
    <t>16 0 01 00690</t>
  </si>
  <si>
    <t>16 0 01 01020</t>
  </si>
  <si>
    <t>20 0 08 00000</t>
  </si>
  <si>
    <t>20 0 08 S0240</t>
  </si>
  <si>
    <t>21 0 00 00000</t>
  </si>
  <si>
    <t>21 0 01 00000</t>
  </si>
  <si>
    <t>21 0 01 00850</t>
  </si>
  <si>
    <t>21 0 F2 00000</t>
  </si>
  <si>
    <t>21 0 F2 55550</t>
  </si>
  <si>
    <t>21 0 F2 S5550</t>
  </si>
  <si>
    <t>0800</t>
  </si>
  <si>
    <t>0801</t>
  </si>
  <si>
    <t>11 0 01 00000</t>
  </si>
  <si>
    <t>11 0 01 00600</t>
  </si>
  <si>
    <t>11 0 02 00000</t>
  </si>
  <si>
    <t>11 0 02 00590</t>
  </si>
  <si>
    <t>110</t>
  </si>
  <si>
    <t>11 0 03 00000</t>
  </si>
  <si>
    <t>11 0 03 00600</t>
  </si>
  <si>
    <t>11 0 04 00000</t>
  </si>
  <si>
    <t>11 0 04 00600</t>
  </si>
  <si>
    <t>11 0 05 00000</t>
  </si>
  <si>
    <t>11 0 05 00610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</si>
  <si>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</si>
  <si>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</si>
  <si>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</si>
  <si>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</si>
  <si>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</si>
  <si>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</si>
  <si>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</si>
  <si>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</si>
  <si>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</si>
  <si>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03 0 01 00480</t>
  </si>
  <si>
    <t>03 0 01 00800</t>
  </si>
  <si>
    <t>1006</t>
  </si>
  <si>
    <t>03 0 01 00470</t>
  </si>
  <si>
    <t>320</t>
  </si>
  <si>
    <t>03 0 01 S3190</t>
  </si>
  <si>
    <t>03 0 02 00920</t>
  </si>
  <si>
    <t>330</t>
  </si>
  <si>
    <t>1100</t>
  </si>
  <si>
    <t>1101</t>
  </si>
  <si>
    <t>13 0 00 00000</t>
  </si>
  <si>
    <t>13 0 01 00000</t>
  </si>
  <si>
    <t>13 0 01 00600</t>
  </si>
  <si>
    <t>13 0 01 00620</t>
  </si>
  <si>
    <t>1102</t>
  </si>
  <si>
    <t>13 0 02 00000</t>
  </si>
  <si>
    <t>13 0 02 00620</t>
  </si>
  <si>
    <t>1200</t>
  </si>
  <si>
    <t>1202</t>
  </si>
  <si>
    <t>20 0 06 00000</t>
  </si>
  <si>
    <t>20 0 06 00710</t>
  </si>
  <si>
    <t>1300</t>
  </si>
  <si>
    <t>1301</t>
  </si>
  <si>
    <t>70 0 02 00000</t>
  </si>
  <si>
    <t>70 0 02 00650</t>
  </si>
  <si>
    <t>700</t>
  </si>
  <si>
    <t>730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</si>
  <si>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</si>
  <si>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</si>
  <si>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</si>
  <si>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</si>
  <si>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</si>
  <si>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</si>
  <si>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</si>
  <si>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</si>
  <si>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</si>
  <si>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</si>
  <si>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</si>
  <si>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</si>
  <si>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</si>
  <si>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</si>
  <si>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</si>
  <si>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</si>
  <si>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</si>
  <si>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</si>
  <si>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</si>
  <si>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</si>
  <si>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</si>
  <si>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</si>
  <si>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</si>
  <si>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</si>
  <si>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</si>
  <si>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</si>
  <si>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</si>
  <si>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</si>
  <si>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</si>
  <si>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</si>
  <si>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</si>
  <si>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</si>
  <si>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</si>
  <si>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</si>
  <si>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</si>
  <si>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</si>
  <si>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</si>
  <si>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</si>
  <si>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</si>
  <si>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</si>
  <si>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</si>
  <si>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</si>
  <si>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Непрограммное направление деятельности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</si>
  <si>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</si>
  <si>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</si>
  <si>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</si>
  <si>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</si>
  <si>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</si>
  <si>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</si>
  <si>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</si>
  <si>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</si>
  <si>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</si>
  <si>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</si>
  <si>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</si>
  <si>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</si>
  <si>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</si>
  <si>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</si>
  <si>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</si>
  <si>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Субсидии бюджетным учреждениям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</si>
  <si>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</si>
  <si>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</si>
  <si>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</si>
  <si>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</si>
  <si>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</si>
  <si>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</si>
  <si>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</si>
  <si>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</si>
  <si>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</si>
  <si>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</si>
  <si>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</si>
  <si>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</si>
  <si>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</si>
  <si>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</si>
  <si>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</si>
  <si>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</si>
  <si>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</si>
  <si>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</si>
  <si>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</si>
  <si>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</si>
  <si>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</si>
  <si>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</si>
  <si>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</si>
  <si>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Формирование уставного фонда муниципального унитарного предприятия</t>
  </si>
  <si>
    <t>Благоустройство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</si>
  <si>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</si>
  <si>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</si>
  <si>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</si>
  <si>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</si>
  <si>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</si>
  <si>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</si>
  <si>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Организация в границах поселения содержания территории контейнерных площадок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</si>
  <si>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</si>
  <si>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</si>
  <si>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Муниципальная программа "Формирование современной городской среды МО ГП "Город Малоярославец" на 2018-2024 годы"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</si>
  <si>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</si>
  <si>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</si>
  <si>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</si>
  <si>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</si>
  <si>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</si>
  <si>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</si>
  <si>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</si>
  <si>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</si>
  <si>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</si>
  <si>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</si>
  <si>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</si>
  <si>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</si>
  <si>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</si>
  <si>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</si>
  <si>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</si>
  <si>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</si>
  <si>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</si>
  <si>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</si>
  <si>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"Социальная поддержка граждан"</t>
  </si>
  <si>
    <t>Доплаты к пенсиям муниципальным служащим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</si>
  <si>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</si>
  <si>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</si>
  <si>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</si>
  <si>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</si>
  <si>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Компенсация возмещения затрат за льготный проезд отдельных категорий граждан</t>
  </si>
  <si>
    <t>Приобретение жилья, нуждающихся в улучшении жилищных условий молодых семей</t>
  </si>
  <si>
    <t>Другие вопросы в области социальной политики</t>
  </si>
  <si>
    <t>Социальная поддержка</t>
  </si>
  <si>
    <t>Социальные выплаты гражданам, кроме публичных нормативных социальных выплат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</si>
  <si>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</si>
  <si>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</si>
  <si>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</si>
  <si>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</si>
  <si>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</si>
  <si>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</si>
  <si>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</si>
  <si>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</si>
  <si>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</si>
  <si>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</si>
  <si>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</si>
  <si>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</si>
  <si>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</si>
  <si>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</si>
  <si>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</si>
  <si>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</si>
  <si>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</si>
  <si>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</si>
  <si>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</si>
  <si>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</si>
  <si>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Поправки            (+ -)</t>
  </si>
  <si>
    <t>Бюджетные ассигнования с учетом поправок
 на 2021 год</t>
  </si>
  <si>
    <t>Глава муниципального образования                                                      И.С.Олефиренко</t>
  </si>
  <si>
    <t xml:space="preserve">Приложение № 5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2021 год                                                                         и на плановый период 2022 и 2023 годов»                                                          от 24 декабря 2020 года № 35   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</si>
  <si>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</si>
  <si>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</si>
  <si>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20 0 07 00000</t>
  </si>
  <si>
    <t>20 0 07 00530</t>
  </si>
  <si>
    <t>16 0 01 00150</t>
  </si>
  <si>
    <t>400</t>
  </si>
  <si>
    <t>410</t>
  </si>
  <si>
    <t>Стимулирование руководителей исполнительно-распорядительных органов муниципальных образований области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</si>
  <si>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</si>
  <si>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19 0 R1 00000</t>
  </si>
  <si>
    <t>19 0 R1 85000</t>
  </si>
  <si>
    <t>Региональный проект "Дорожная сеть"</t>
  </si>
  <si>
    <t>Реализация национального проекта "Безопасные и качественные автомобильные дороги"</t>
  </si>
  <si>
    <t>Субсидии бюджетным учреждениям (область)</t>
  </si>
  <si>
    <t>Субсидии бюджетным учреждениям (софинансирование)</t>
  </si>
  <si>
    <t>Субсидии бюджетным учреждениям (местный бюджет)</t>
  </si>
  <si>
    <t>0314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</si>
  <si>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</si>
  <si>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</si>
  <si>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(софинансирование)</t>
  </si>
  <si>
    <t>16 0 01 01010</t>
  </si>
  <si>
    <t>Расходы на "Проект размещения и установку памятной стелы "Малоярославец-Город воинской славы"</t>
  </si>
  <si>
    <t>Капитальные вложения в объекты государственной (муниципальной) собственности</t>
  </si>
  <si>
    <t>Бюджетные инвестиции</t>
  </si>
  <si>
    <t>Средства на обеспечение расходных обязательств муниципальных образований Калужской области</t>
  </si>
  <si>
    <t>Реализация инициативных проектов на благоустройство территории клуба "Центр культуры и отдыха "Огонек"</t>
  </si>
  <si>
    <t>20 0 08 S0241</t>
  </si>
  <si>
    <t>Бюджетные ассигнования на 2021 год утвержденные Решением городской Думы  от 24.12.2020 г. № 35  (в редакции Решений от 28.01.2021 № 53)</t>
  </si>
  <si>
    <t>0107</t>
  </si>
  <si>
    <t>70 0 03 00000</t>
  </si>
  <si>
    <t>70 0 03 00950</t>
  </si>
  <si>
    <t>880</t>
  </si>
  <si>
    <t>Основное мероприятие "Обеспечение проведения выборов и референдумов"</t>
  </si>
  <si>
    <t>Обеспечение проведения выборов и референдумов</t>
  </si>
  <si>
    <t>Проведение выборов и референдумов</t>
  </si>
  <si>
    <t>Специальные расходы</t>
  </si>
  <si>
    <t>12 0 00 00000</t>
  </si>
  <si>
    <t>12 0 01 00000</t>
  </si>
  <si>
    <t>12 0 01 00580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</si>
  <si>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</si>
  <si>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</si>
  <si>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 xml:space="preserve">Приложение № 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29 июля 2021 года №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</si>
</sst>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15" xfId="12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49" fontId="38" fillId="0" borderId="19" xfId="56" applyNumberFormat="1" applyFont="1" applyBorder="1" applyAlignment="1" applyProtection="1">
      <alignment horizontal="center" vertical="top" wrapText="1"/>
      <protection/>
    </xf>
    <xf numFmtId="49" fontId="38" fillId="0" borderId="19" xfId="48" applyNumberFormat="1" applyFont="1" applyBorder="1" applyAlignment="1" applyProtection="1">
      <alignment horizontal="left" vertical="top" wrapText="1"/>
      <protection/>
    </xf>
    <xf numFmtId="4" fontId="38" fillId="35" borderId="19" xfId="73" applyNumberFormat="1" applyFont="1" applyFill="1" applyBorder="1" applyAlignment="1" applyProtection="1">
      <alignment horizontal="right" vertical="top" shrinkToFit="1"/>
      <protection/>
    </xf>
    <xf numFmtId="49" fontId="40" fillId="0" borderId="19" xfId="48" applyNumberFormat="1" applyFont="1" applyBorder="1" applyAlignment="1" applyProtection="1">
      <alignment horizontal="left" vertical="top" wrapText="1"/>
      <protection/>
    </xf>
    <xf numFmtId="49" fontId="40" fillId="0" borderId="19" xfId="56" applyNumberFormat="1" applyFont="1" applyBorder="1" applyAlignment="1" applyProtection="1">
      <alignment horizontal="center" vertical="top" wrapText="1"/>
      <protection/>
    </xf>
    <xf numFmtId="4" fontId="40" fillId="0" borderId="19" xfId="73" applyNumberFormat="1" applyFont="1" applyBorder="1" applyAlignment="1" applyProtection="1">
      <alignment horizontal="right" vertical="top" shrinkToFit="1"/>
      <protection/>
    </xf>
    <xf numFmtId="4" fontId="10" fillId="0" borderId="19" xfId="0" applyNumberFormat="1" applyFont="1" applyBorder="1" applyAlignment="1">
      <alignment vertical="top"/>
    </xf>
    <xf numFmtId="49" fontId="39" fillId="0" borderId="19" xfId="46" applyNumberFormat="1" applyFont="1" applyBorder="1" applyAlignment="1" applyProtection="1">
      <alignment horizontal="left" vertical="top" wrapText="1"/>
      <protection/>
    </xf>
    <xf numFmtId="49" fontId="40" fillId="0" borderId="19" xfId="54" applyNumberFormat="1" applyFont="1" applyBorder="1" applyAlignment="1" applyProtection="1">
      <alignment horizontal="center" vertical="top" wrapText="1"/>
      <protection/>
    </xf>
    <xf numFmtId="49" fontId="40" fillId="0" borderId="19" xfId="48" applyNumberFormat="1" applyFont="1" applyFill="1" applyBorder="1" applyAlignment="1" applyProtection="1">
      <alignment horizontal="left" vertical="top" wrapText="1"/>
      <protection/>
    </xf>
    <xf numFmtId="49" fontId="40" fillId="0" borderId="19" xfId="56" applyNumberFormat="1" applyFont="1" applyFill="1" applyBorder="1" applyAlignment="1" applyProtection="1">
      <alignment horizontal="center" vertical="top" wrapText="1"/>
      <protection/>
    </xf>
    <xf numFmtId="4" fontId="10" fillId="0" borderId="19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11" fillId="37" borderId="19" xfId="120" applyFont="1" applyFill="1" applyBorder="1" applyAlignment="1">
      <alignment horizontal="center" vertical="center" wrapText="1"/>
      <protection/>
    </xf>
    <xf numFmtId="0" fontId="12" fillId="0" borderId="20" xfId="0" applyFont="1" applyFill="1" applyBorder="1" applyAlignment="1">
      <alignment horizontal="center" vertical="center" wrapText="1"/>
    </xf>
    <xf numFmtId="0" fontId="2" fillId="37" borderId="19" xfId="120" applyFont="1" applyFill="1" applyBorder="1" applyAlignment="1">
      <alignment horizontal="center" vertical="center" wrapText="1"/>
      <protection/>
    </xf>
    <xf numFmtId="49" fontId="38" fillId="0" borderId="19" xfId="48" applyNumberFormat="1" applyFont="1" applyFill="1" applyBorder="1" applyAlignment="1" applyProtection="1">
      <alignment horizontal="left" vertical="top" wrapText="1"/>
      <protection/>
    </xf>
    <xf numFmtId="49" fontId="38" fillId="0" borderId="19" xfId="56" applyNumberFormat="1" applyFont="1" applyFill="1" applyBorder="1" applyAlignment="1" applyProtection="1">
      <alignment horizontal="center" vertical="top" wrapText="1"/>
      <protection/>
    </xf>
    <xf numFmtId="4" fontId="40" fillId="0" borderId="19" xfId="73" applyNumberFormat="1" applyFont="1" applyFill="1" applyBorder="1" applyAlignment="1" applyProtection="1">
      <alignment horizontal="right" vertical="top" shrinkToFit="1"/>
      <protection/>
    </xf>
    <xf numFmtId="49" fontId="56" fillId="0" borderId="19" xfId="48" applyNumberFormat="1" applyFont="1" applyBorder="1" applyAlignment="1" applyProtection="1">
      <alignment horizontal="left" vertical="top" wrapText="1"/>
      <protection/>
    </xf>
    <xf numFmtId="49" fontId="38" fillId="0" borderId="2" xfId="63" applyNumberFormat="1" applyProtection="1">
      <alignment horizontal="left" vertical="top" wrapText="1"/>
      <protection/>
    </xf>
    <xf numFmtId="49" fontId="38" fillId="0" borderId="2" xfId="76" applyNumberFormat="1" applyProtection="1">
      <alignment horizontal="center" vertical="top" wrapText="1"/>
      <protection/>
    </xf>
    <xf numFmtId="49" fontId="40" fillId="0" borderId="2" xfId="63" applyNumberFormat="1" applyFont="1" applyProtection="1">
      <alignment horizontal="left" vertical="top" wrapText="1"/>
      <protection/>
    </xf>
    <xf numFmtId="49" fontId="40" fillId="0" borderId="2" xfId="76" applyNumberFormat="1" applyFont="1" applyProtection="1">
      <alignment horizontal="center" vertical="top" wrapText="1"/>
      <protection/>
    </xf>
    <xf numFmtId="4" fontId="8" fillId="35" borderId="19" xfId="0" applyNumberFormat="1" applyFont="1" applyFill="1" applyBorder="1" applyAlignment="1">
      <alignment vertical="top"/>
    </xf>
    <xf numFmtId="4" fontId="10" fillId="0" borderId="17" xfId="0" applyNumberFormat="1" applyFont="1" applyBorder="1" applyAlignment="1">
      <alignment vertical="top"/>
    </xf>
    <xf numFmtId="4" fontId="38" fillId="35" borderId="19" xfId="74" applyNumberFormat="1" applyFont="1" applyFill="1" applyBorder="1" applyAlignment="1" applyProtection="1">
      <alignment horizontal="right" vertical="top" shrinkToFit="1"/>
      <protection/>
    </xf>
    <xf numFmtId="4" fontId="38" fillId="35" borderId="21" xfId="74" applyNumberFormat="1" applyFont="1" applyFill="1" applyBorder="1" applyAlignment="1" applyProtection="1">
      <alignment horizontal="right" vertical="top" shrinkToFit="1"/>
      <protection/>
    </xf>
    <xf numFmtId="4" fontId="40" fillId="35" borderId="19" xfId="74" applyNumberFormat="1" applyFont="1" applyFill="1" applyBorder="1" applyAlignment="1" applyProtection="1">
      <alignment horizontal="right" vertical="top" shrinkToFit="1"/>
      <protection/>
    </xf>
    <xf numFmtId="4" fontId="40" fillId="0" borderId="19" xfId="74" applyNumberFormat="1" applyFont="1" applyFill="1" applyBorder="1" applyAlignment="1" applyProtection="1">
      <alignment horizontal="right" vertical="top" shrinkToFit="1"/>
      <protection/>
    </xf>
    <xf numFmtId="4" fontId="38" fillId="35" borderId="5" xfId="74" applyNumberFormat="1" applyFont="1" applyFill="1" applyBorder="1" applyAlignment="1" applyProtection="1">
      <alignment horizontal="right" vertical="top" shrinkToFit="1"/>
      <protection/>
    </xf>
    <xf numFmtId="4" fontId="38" fillId="35" borderId="22" xfId="73" applyNumberFormat="1" applyFont="1" applyFill="1" applyBorder="1" applyAlignment="1" applyProtection="1">
      <alignment horizontal="right" vertical="top" shrinkToFit="1"/>
      <protection/>
    </xf>
    <xf numFmtId="4" fontId="38" fillId="35" borderId="22" xfId="74" applyNumberFormat="1" applyFont="1" applyFill="1" applyBorder="1" applyAlignment="1" applyProtection="1">
      <alignment horizontal="right" vertical="top" shrinkToFit="1"/>
      <protection/>
    </xf>
    <xf numFmtId="49" fontId="40" fillId="0" borderId="2" xfId="64" applyNumberFormat="1" applyFont="1" applyProtection="1">
      <alignment horizontal="left" vertical="top" wrapText="1"/>
      <protection/>
    </xf>
    <xf numFmtId="49" fontId="40" fillId="0" borderId="23" xfId="49" applyNumberFormat="1" applyFont="1" applyBorder="1" applyAlignment="1" applyProtection="1">
      <alignment horizontal="left" vertical="top" wrapText="1"/>
      <protection/>
    </xf>
    <xf numFmtId="49" fontId="38" fillId="0" borderId="19" xfId="63" applyNumberFormat="1" applyFont="1" applyBorder="1" applyAlignment="1" applyProtection="1">
      <alignment horizontal="left" vertical="top" wrapText="1"/>
      <protection/>
    </xf>
    <xf numFmtId="49" fontId="40" fillId="0" borderId="2" xfId="77" applyNumberFormat="1" applyFont="1" applyProtection="1">
      <alignment horizontal="center" vertical="top" wrapText="1"/>
      <protection/>
    </xf>
    <xf numFmtId="49" fontId="38" fillId="0" borderId="24" xfId="76" applyNumberFormat="1" applyFont="1" applyFill="1" applyBorder="1" applyAlignment="1" applyProtection="1">
      <alignment horizontal="center" vertical="top" wrapText="1"/>
      <protection/>
    </xf>
    <xf numFmtId="49" fontId="40" fillId="0" borderId="24" xfId="57" applyNumberFormat="1" applyFont="1" applyBorder="1" applyAlignment="1" applyProtection="1">
      <alignment horizontal="center" vertical="top" wrapText="1"/>
      <protection/>
    </xf>
    <xf numFmtId="49" fontId="38" fillId="0" borderId="2" xfId="76" applyNumberFormat="1" applyFont="1" applyFill="1" applyAlignment="1" applyProtection="1">
      <alignment horizontal="center" vertical="top" wrapText="1"/>
      <protection/>
    </xf>
    <xf numFmtId="4" fontId="8" fillId="35" borderId="19" xfId="73" applyNumberFormat="1" applyFont="1" applyFill="1" applyBorder="1" applyAlignment="1" applyProtection="1">
      <alignment horizontal="right" vertical="top" shrinkToFit="1"/>
      <protection/>
    </xf>
    <xf numFmtId="0" fontId="13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120" applyFont="1" applyFill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9" fillId="0" borderId="0" xfId="120" applyFont="1" applyFill="1" applyAlignment="1">
      <alignment horizontal="center" vertical="center" wrapText="1"/>
      <protection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2 4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8 4" xfId="77"/>
    <cellStyle name="xl39" xfId="78"/>
    <cellStyle name="xl39 2" xfId="79"/>
    <cellStyle name="xl40" xfId="80"/>
    <cellStyle name="xl40 2" xfId="81"/>
    <cellStyle name="xl41" xfId="82"/>
    <cellStyle name="xl41 2" xfId="83"/>
    <cellStyle name="xl42" xfId="84"/>
    <cellStyle name="xl42 2" xfId="85"/>
    <cellStyle name="xl43" xfId="86"/>
    <cellStyle name="xl43 2" xfId="87"/>
    <cellStyle name="xl44" xfId="88"/>
    <cellStyle name="xl44 2" xfId="89"/>
    <cellStyle name="xl45" xfId="90"/>
    <cellStyle name="xl45 2" xfId="91"/>
    <cellStyle name="xl46" xfId="92"/>
    <cellStyle name="xl46 2" xfId="93"/>
    <cellStyle name="xl47" xfId="94"/>
    <cellStyle name="xl47 2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Hyperlink" xfId="105"/>
    <cellStyle name="Currency" xfId="106"/>
    <cellStyle name="Currency [0]" xfId="107"/>
    <cellStyle name="Заголовок 1" xfId="108"/>
    <cellStyle name="Заголовок 2" xfId="109"/>
    <cellStyle name="Заголовок 3" xfId="110"/>
    <cellStyle name="Заголовок 4" xfId="111"/>
    <cellStyle name="Итог" xfId="112"/>
    <cellStyle name="Контрольная ячейка" xfId="113"/>
    <cellStyle name="Название" xfId="114"/>
    <cellStyle name="Нейтральный" xfId="115"/>
    <cellStyle name="Обычный 2" xfId="116"/>
    <cellStyle name="Обычный 3" xfId="117"/>
    <cellStyle name="Обычный 4" xfId="118"/>
    <cellStyle name="Обычный 5" xfId="119"/>
    <cellStyle name="Обычный_Лист1" xfId="120"/>
    <cellStyle name="Followed Hyperlink" xfId="121"/>
    <cellStyle name="Плохой" xfId="122"/>
    <cellStyle name="Пояснение" xfId="123"/>
    <cellStyle name="Примечание" xfId="124"/>
    <cellStyle name="Примечание 2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"/>
  <sheetViews>
    <sheetView tabSelected="1" zoomScale="115" zoomScaleNormal="115" zoomScalePageLayoutView="0" workbookViewId="0" topLeftCell="A1">
      <selection activeCell="F1" sqref="F1:H1"/>
    </sheetView>
  </sheetViews>
  <sheetFormatPr defaultColWidth="9.00390625" defaultRowHeight="12.75"/>
  <cols>
    <col min="1" max="1" width="46.375" style="1" customWidth="1"/>
    <col min="2" max="2" width="4.875" style="0" customWidth="1"/>
    <col min="3" max="3" width="9.25390625" style="0" customWidth="1"/>
    <col min="4" max="4" width="12.625" style="0" customWidth="1"/>
    <col min="5" max="5" width="10.25390625" style="0" customWidth="1"/>
    <col min="6" max="6" width="16.125" style="0" customWidth="1"/>
    <col min="7" max="7" width="12.75390625" style="0" customWidth="1"/>
    <col min="8" max="8" width="14.125" style="0" customWidth="1"/>
  </cols>
  <sheetData>
    <row r="1" spans="6:8" ht="94.5" customHeight="1">
      <c r="F1" s="51" t="s">
        <v>347</v>
      </c>
      <c r="G1" s="51"/>
      <c r="H1" s="51"/>
    </row>
    <row r="2" spans="1:8" ht="16.5" customHeight="1">
      <c r="A2" s="53" t="s">
        <v>304</v>
      </c>
      <c r="B2" s="53"/>
      <c r="C2" s="53"/>
      <c r="D2" s="53"/>
      <c r="E2" s="53"/>
      <c r="F2" s="53"/>
      <c r="G2" s="53"/>
      <c r="H2" s="53"/>
    </row>
    <row r="3" spans="1:8" ht="84.75" customHeight="1">
      <c r="A3" s="2"/>
      <c r="B3" s="3"/>
      <c r="C3" s="3"/>
      <c r="D3" s="21"/>
      <c r="E3" s="21"/>
      <c r="F3" s="50" t="s">
        <v>305</v>
      </c>
      <c r="G3" s="50"/>
      <c r="H3" s="50"/>
    </row>
    <row r="4" spans="1:8" ht="45.75" customHeight="1">
      <c r="A4" s="54" t="s">
        <v>6</v>
      </c>
      <c r="B4" s="54"/>
      <c r="C4" s="54"/>
      <c r="D4" s="54"/>
      <c r="E4" s="54"/>
      <c r="F4" s="54"/>
      <c r="G4" s="54"/>
      <c r="H4" s="54"/>
    </row>
    <row r="5" spans="1:8" ht="12.75">
      <c r="A5" s="52" t="s">
        <v>0</v>
      </c>
      <c r="B5" s="52"/>
      <c r="C5" s="52"/>
      <c r="D5" s="52"/>
      <c r="E5" s="52"/>
      <c r="F5" s="52"/>
      <c r="G5" s="52"/>
      <c r="H5" s="52"/>
    </row>
    <row r="6" spans="1:8" ht="90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22" t="s">
        <v>333</v>
      </c>
      <c r="G6" s="23" t="s">
        <v>302</v>
      </c>
      <c r="H6" s="24" t="s">
        <v>303</v>
      </c>
    </row>
    <row r="7" spans="1:8" ht="14.25" customHeight="1">
      <c r="A7" s="5">
        <v>1</v>
      </c>
      <c r="B7" s="5">
        <v>2</v>
      </c>
      <c r="C7" s="6">
        <v>3</v>
      </c>
      <c r="D7" s="7">
        <v>4</v>
      </c>
      <c r="E7" s="8">
        <v>5</v>
      </c>
      <c r="F7" s="5">
        <v>6</v>
      </c>
      <c r="G7" s="5">
        <v>7</v>
      </c>
      <c r="H7" s="5">
        <v>8</v>
      </c>
    </row>
    <row r="8" spans="1:8" ht="63">
      <c r="A8" s="16" t="s">
        <v>7</v>
      </c>
      <c r="B8" s="17" t="s">
        <v>8</v>
      </c>
      <c r="C8" s="13"/>
      <c r="D8" s="13"/>
      <c r="E8" s="13"/>
      <c r="F8" s="15">
        <f>F9+F101+F117+F174+F248+F282+F313+F329+F336</f>
        <v>214243189.01</v>
      </c>
      <c r="G8" s="15">
        <f>G9+G101+G117+G174+G248+G282+G313+G329+G336</f>
        <v>70540976.3</v>
      </c>
      <c r="H8" s="15">
        <f>H9+H101+H117+H174+H248+H282+H313+H329+H336</f>
        <v>284784165.31</v>
      </c>
    </row>
    <row r="9" spans="1:8" ht="12.75">
      <c r="A9" s="12" t="s">
        <v>159</v>
      </c>
      <c r="B9" s="13" t="s">
        <v>8</v>
      </c>
      <c r="C9" s="13" t="s">
        <v>9</v>
      </c>
      <c r="D9" s="13"/>
      <c r="E9" s="13"/>
      <c r="F9" s="15">
        <f>F10+F23+F36+F42+F48+F54</f>
        <v>46202689.980000004</v>
      </c>
      <c r="G9" s="15">
        <f>G10+G23+G36+G42+G48+G54</f>
        <v>-3608320.3400000003</v>
      </c>
      <c r="H9" s="15">
        <f>H10+H23+H36+H42+H48+H54</f>
        <v>42594369.64</v>
      </c>
    </row>
    <row r="10" spans="1:8" ht="55.5" customHeight="1">
      <c r="A10" s="12" t="s">
        <v>160</v>
      </c>
      <c r="B10" s="13" t="s">
        <v>8</v>
      </c>
      <c r="C10" s="13" t="s">
        <v>10</v>
      </c>
      <c r="D10" s="13"/>
      <c r="E10" s="13"/>
      <c r="F10" s="15">
        <f aca="true" t="shared" si="0" ref="F10:H11">F11</f>
        <v>2866932</v>
      </c>
      <c r="G10" s="15">
        <f t="shared" si="0"/>
        <v>0</v>
      </c>
      <c r="H10" s="15">
        <f t="shared" si="0"/>
        <v>2866932</v>
      </c>
    </row>
    <row r="11" spans="1:8" ht="66.75" customHeight="1">
      <c r="A11" s="12" t="s">
        <v>161</v>
      </c>
      <c r="B11" s="13" t="s">
        <v>8</v>
      </c>
      <c r="C11" s="13" t="s">
        <v>10</v>
      </c>
      <c r="D11" s="13" t="s">
        <v>11</v>
      </c>
      <c r="E11" s="13"/>
      <c r="F11" s="15">
        <f t="shared" si="0"/>
        <v>2866932</v>
      </c>
      <c r="G11" s="15">
        <f t="shared" si="0"/>
        <v>0</v>
      </c>
      <c r="H11" s="15">
        <f t="shared" si="0"/>
        <v>2866932</v>
      </c>
    </row>
    <row r="12" spans="1:8" ht="53.25" customHeight="1">
      <c r="A12" s="12" t="s">
        <v>162</v>
      </c>
      <c r="B12" s="13" t="s">
        <v>8</v>
      </c>
      <c r="C12" s="13" t="s">
        <v>10</v>
      </c>
      <c r="D12" s="13" t="s">
        <v>12</v>
      </c>
      <c r="E12" s="13"/>
      <c r="F12" s="15">
        <f>F13+F20</f>
        <v>2866932</v>
      </c>
      <c r="G12" s="15">
        <f>G13+G20</f>
        <v>0</v>
      </c>
      <c r="H12" s="15">
        <f>H13+H20</f>
        <v>2866932</v>
      </c>
    </row>
    <row r="13" spans="1:8" ht="12.75">
      <c r="A13" s="12" t="s">
        <v>163</v>
      </c>
      <c r="B13" s="13" t="s">
        <v>8</v>
      </c>
      <c r="C13" s="13" t="s">
        <v>10</v>
      </c>
      <c r="D13" s="13" t="s">
        <v>13</v>
      </c>
      <c r="E13" s="13"/>
      <c r="F13" s="15">
        <f>F14+F16+F18</f>
        <v>794932</v>
      </c>
      <c r="G13" s="15">
        <f>G14+G16+G18</f>
        <v>820000</v>
      </c>
      <c r="H13" s="15">
        <f>H14+H16+H18</f>
        <v>1614932</v>
      </c>
    </row>
    <row r="14" spans="1:8" ht="68.25" customHeight="1">
      <c r="A14" s="12" t="s">
        <v>164</v>
      </c>
      <c r="B14" s="13" t="s">
        <v>8</v>
      </c>
      <c r="C14" s="13" t="s">
        <v>10</v>
      </c>
      <c r="D14" s="13" t="s">
        <v>13</v>
      </c>
      <c r="E14" s="13" t="s">
        <v>14</v>
      </c>
      <c r="F14" s="15">
        <f>F15</f>
        <v>341744</v>
      </c>
      <c r="G14" s="15">
        <f>G15</f>
        <v>0</v>
      </c>
      <c r="H14" s="15">
        <f>H15</f>
        <v>341744</v>
      </c>
    </row>
    <row r="15" spans="1:8" ht="25.5">
      <c r="A15" s="10" t="s">
        <v>165</v>
      </c>
      <c r="B15" s="9" t="s">
        <v>8</v>
      </c>
      <c r="C15" s="9" t="s">
        <v>10</v>
      </c>
      <c r="D15" s="9" t="s">
        <v>13</v>
      </c>
      <c r="E15" s="9" t="s">
        <v>15</v>
      </c>
      <c r="F15" s="11">
        <v>341744</v>
      </c>
      <c r="G15" s="11"/>
      <c r="H15" s="11">
        <f>F15+G15</f>
        <v>341744</v>
      </c>
    </row>
    <row r="16" spans="1:8" ht="25.5">
      <c r="A16" s="12" t="s">
        <v>166</v>
      </c>
      <c r="B16" s="13" t="s">
        <v>8</v>
      </c>
      <c r="C16" s="13" t="s">
        <v>10</v>
      </c>
      <c r="D16" s="13" t="s">
        <v>13</v>
      </c>
      <c r="E16" s="13" t="s">
        <v>16</v>
      </c>
      <c r="F16" s="15">
        <f>F17</f>
        <v>450488</v>
      </c>
      <c r="G16" s="15">
        <f>G17</f>
        <v>820000</v>
      </c>
      <c r="H16" s="15">
        <f>H17</f>
        <v>1270488</v>
      </c>
    </row>
    <row r="17" spans="1:8" ht="25.5">
      <c r="A17" s="10" t="s">
        <v>167</v>
      </c>
      <c r="B17" s="9" t="s">
        <v>8</v>
      </c>
      <c r="C17" s="9" t="s">
        <v>10</v>
      </c>
      <c r="D17" s="9" t="s">
        <v>13</v>
      </c>
      <c r="E17" s="9" t="s">
        <v>17</v>
      </c>
      <c r="F17" s="11">
        <v>450488</v>
      </c>
      <c r="G17" s="11">
        <v>820000</v>
      </c>
      <c r="H17" s="11">
        <f>F17+G17</f>
        <v>1270488</v>
      </c>
    </row>
    <row r="18" spans="1:8" ht="12.75">
      <c r="A18" s="12" t="s">
        <v>168</v>
      </c>
      <c r="B18" s="13" t="s">
        <v>8</v>
      </c>
      <c r="C18" s="13" t="s">
        <v>10</v>
      </c>
      <c r="D18" s="13" t="s">
        <v>13</v>
      </c>
      <c r="E18" s="13" t="s">
        <v>18</v>
      </c>
      <c r="F18" s="15">
        <f>F19</f>
        <v>2700</v>
      </c>
      <c r="G18" s="15">
        <f>G19</f>
        <v>0</v>
      </c>
      <c r="H18" s="15">
        <f>H19</f>
        <v>2700</v>
      </c>
    </row>
    <row r="19" spans="1:8" ht="12.75">
      <c r="A19" s="10" t="s">
        <v>169</v>
      </c>
      <c r="B19" s="9" t="s">
        <v>8</v>
      </c>
      <c r="C19" s="9" t="s">
        <v>10</v>
      </c>
      <c r="D19" s="9" t="s">
        <v>13</v>
      </c>
      <c r="E19" s="9" t="s">
        <v>19</v>
      </c>
      <c r="F19" s="11">
        <v>2700</v>
      </c>
      <c r="G19" s="11"/>
      <c r="H19" s="11">
        <f>F19+G19</f>
        <v>2700</v>
      </c>
    </row>
    <row r="20" spans="1:8" ht="25.5">
      <c r="A20" s="12" t="s">
        <v>170</v>
      </c>
      <c r="B20" s="13" t="s">
        <v>8</v>
      </c>
      <c r="C20" s="13" t="s">
        <v>10</v>
      </c>
      <c r="D20" s="13" t="s">
        <v>20</v>
      </c>
      <c r="E20" s="13"/>
      <c r="F20" s="15">
        <f aca="true" t="shared" si="1" ref="F20:H21">F21</f>
        <v>2072000</v>
      </c>
      <c r="G20" s="15">
        <f t="shared" si="1"/>
        <v>-820000</v>
      </c>
      <c r="H20" s="15">
        <f t="shared" si="1"/>
        <v>1252000</v>
      </c>
    </row>
    <row r="21" spans="1:8" ht="68.25" customHeight="1">
      <c r="A21" s="12" t="s">
        <v>164</v>
      </c>
      <c r="B21" s="13" t="s">
        <v>8</v>
      </c>
      <c r="C21" s="13" t="s">
        <v>10</v>
      </c>
      <c r="D21" s="13" t="s">
        <v>20</v>
      </c>
      <c r="E21" s="13" t="s">
        <v>14</v>
      </c>
      <c r="F21" s="15">
        <f t="shared" si="1"/>
        <v>2072000</v>
      </c>
      <c r="G21" s="15">
        <f t="shared" si="1"/>
        <v>-820000</v>
      </c>
      <c r="H21" s="15">
        <f t="shared" si="1"/>
        <v>1252000</v>
      </c>
    </row>
    <row r="22" spans="1:8" ht="25.5">
      <c r="A22" s="10" t="s">
        <v>165</v>
      </c>
      <c r="B22" s="9" t="s">
        <v>8</v>
      </c>
      <c r="C22" s="9" t="s">
        <v>10</v>
      </c>
      <c r="D22" s="9" t="s">
        <v>20</v>
      </c>
      <c r="E22" s="9" t="s">
        <v>15</v>
      </c>
      <c r="F22" s="11">
        <v>2072000</v>
      </c>
      <c r="G22" s="11">
        <v>-820000</v>
      </c>
      <c r="H22" s="11">
        <f>F22+G22</f>
        <v>1252000</v>
      </c>
    </row>
    <row r="23" spans="1:8" ht="51">
      <c r="A23" s="12" t="s">
        <v>171</v>
      </c>
      <c r="B23" s="13" t="s">
        <v>8</v>
      </c>
      <c r="C23" s="13" t="s">
        <v>21</v>
      </c>
      <c r="D23" s="13"/>
      <c r="E23" s="13"/>
      <c r="F23" s="15">
        <f aca="true" t="shared" si="2" ref="F23:H24">F24</f>
        <v>26849484</v>
      </c>
      <c r="G23" s="15">
        <f t="shared" si="2"/>
        <v>200000</v>
      </c>
      <c r="H23" s="15">
        <f t="shared" si="2"/>
        <v>27049484</v>
      </c>
    </row>
    <row r="24" spans="1:8" ht="63.75">
      <c r="A24" s="12" t="s">
        <v>161</v>
      </c>
      <c r="B24" s="13" t="s">
        <v>8</v>
      </c>
      <c r="C24" s="13" t="s">
        <v>21</v>
      </c>
      <c r="D24" s="13" t="s">
        <v>11</v>
      </c>
      <c r="E24" s="13"/>
      <c r="F24" s="15">
        <f t="shared" si="2"/>
        <v>26849484</v>
      </c>
      <c r="G24" s="15">
        <f t="shared" si="2"/>
        <v>200000</v>
      </c>
      <c r="H24" s="15">
        <f t="shared" si="2"/>
        <v>27049484</v>
      </c>
    </row>
    <row r="25" spans="1:8" ht="38.25">
      <c r="A25" s="12" t="s">
        <v>172</v>
      </c>
      <c r="B25" s="13" t="s">
        <v>8</v>
      </c>
      <c r="C25" s="13" t="s">
        <v>21</v>
      </c>
      <c r="D25" s="13" t="s">
        <v>22</v>
      </c>
      <c r="E25" s="13"/>
      <c r="F25" s="15">
        <f>F26+F33</f>
        <v>26849484</v>
      </c>
      <c r="G25" s="15">
        <f>G26+G33</f>
        <v>200000</v>
      </c>
      <c r="H25" s="15">
        <f>H26+H33</f>
        <v>27049484</v>
      </c>
    </row>
    <row r="26" spans="1:8" ht="12.75">
      <c r="A26" s="12" t="s">
        <v>163</v>
      </c>
      <c r="B26" s="13" t="s">
        <v>8</v>
      </c>
      <c r="C26" s="13" t="s">
        <v>21</v>
      </c>
      <c r="D26" s="13" t="s">
        <v>23</v>
      </c>
      <c r="E26" s="13"/>
      <c r="F26" s="15">
        <f>F27+F29+F31</f>
        <v>25726910</v>
      </c>
      <c r="G26" s="15">
        <f>G27+G29+G31</f>
        <v>200000</v>
      </c>
      <c r="H26" s="15">
        <f>H27+H29+H31</f>
        <v>25926910</v>
      </c>
    </row>
    <row r="27" spans="1:8" ht="63.75">
      <c r="A27" s="12" t="s">
        <v>164</v>
      </c>
      <c r="B27" s="13" t="s">
        <v>8</v>
      </c>
      <c r="C27" s="13" t="s">
        <v>21</v>
      </c>
      <c r="D27" s="13" t="s">
        <v>23</v>
      </c>
      <c r="E27" s="13" t="s">
        <v>14</v>
      </c>
      <c r="F27" s="15">
        <f>F28</f>
        <v>21269460</v>
      </c>
      <c r="G27" s="15">
        <f>G28</f>
        <v>0</v>
      </c>
      <c r="H27" s="15">
        <f>H28</f>
        <v>21269460</v>
      </c>
    </row>
    <row r="28" spans="1:8" ht="25.5">
      <c r="A28" s="10" t="s">
        <v>165</v>
      </c>
      <c r="B28" s="9" t="s">
        <v>8</v>
      </c>
      <c r="C28" s="9" t="s">
        <v>21</v>
      </c>
      <c r="D28" s="9" t="s">
        <v>23</v>
      </c>
      <c r="E28" s="9" t="s">
        <v>15</v>
      </c>
      <c r="F28" s="11">
        <v>21269460</v>
      </c>
      <c r="G28" s="11"/>
      <c r="H28" s="11">
        <f>F28+G28</f>
        <v>21269460</v>
      </c>
    </row>
    <row r="29" spans="1:8" ht="25.5">
      <c r="A29" s="12" t="s">
        <v>166</v>
      </c>
      <c r="B29" s="13" t="s">
        <v>8</v>
      </c>
      <c r="C29" s="13" t="s">
        <v>21</v>
      </c>
      <c r="D29" s="13" t="s">
        <v>23</v>
      </c>
      <c r="E29" s="13" t="s">
        <v>16</v>
      </c>
      <c r="F29" s="15">
        <f>F30</f>
        <v>4424450</v>
      </c>
      <c r="G29" s="15">
        <f>G30</f>
        <v>200000</v>
      </c>
      <c r="H29" s="15">
        <f>H30</f>
        <v>4624450</v>
      </c>
    </row>
    <row r="30" spans="1:8" ht="25.5">
      <c r="A30" s="10" t="s">
        <v>167</v>
      </c>
      <c r="B30" s="9" t="s">
        <v>8</v>
      </c>
      <c r="C30" s="9" t="s">
        <v>21</v>
      </c>
      <c r="D30" s="9" t="s">
        <v>23</v>
      </c>
      <c r="E30" s="9" t="s">
        <v>17</v>
      </c>
      <c r="F30" s="11">
        <v>4424450</v>
      </c>
      <c r="G30" s="11">
        <v>200000</v>
      </c>
      <c r="H30" s="11">
        <f>F30+G30</f>
        <v>4624450</v>
      </c>
    </row>
    <row r="31" spans="1:8" ht="12.75">
      <c r="A31" s="12" t="s">
        <v>168</v>
      </c>
      <c r="B31" s="13" t="s">
        <v>8</v>
      </c>
      <c r="C31" s="13" t="s">
        <v>21</v>
      </c>
      <c r="D31" s="13" t="s">
        <v>23</v>
      </c>
      <c r="E31" s="13" t="s">
        <v>18</v>
      </c>
      <c r="F31" s="15">
        <f>F32</f>
        <v>33000</v>
      </c>
      <c r="G31" s="15">
        <f>G32</f>
        <v>0</v>
      </c>
      <c r="H31" s="15">
        <f>H32</f>
        <v>33000</v>
      </c>
    </row>
    <row r="32" spans="1:8" ht="12.75">
      <c r="A32" s="10" t="s">
        <v>169</v>
      </c>
      <c r="B32" s="9" t="s">
        <v>8</v>
      </c>
      <c r="C32" s="9" t="s">
        <v>21</v>
      </c>
      <c r="D32" s="9" t="s">
        <v>23</v>
      </c>
      <c r="E32" s="9" t="s">
        <v>19</v>
      </c>
      <c r="F32" s="11">
        <v>33000</v>
      </c>
      <c r="G32" s="11"/>
      <c r="H32" s="11">
        <f>F32+G32</f>
        <v>33000</v>
      </c>
    </row>
    <row r="33" spans="1:8" ht="38.25">
      <c r="A33" s="12" t="s">
        <v>173</v>
      </c>
      <c r="B33" s="13" t="s">
        <v>8</v>
      </c>
      <c r="C33" s="13" t="s">
        <v>21</v>
      </c>
      <c r="D33" s="13" t="s">
        <v>24</v>
      </c>
      <c r="E33" s="13"/>
      <c r="F33" s="15">
        <f aca="true" t="shared" si="3" ref="F33:H34">F34</f>
        <v>1122574</v>
      </c>
      <c r="G33" s="15">
        <f t="shared" si="3"/>
        <v>0</v>
      </c>
      <c r="H33" s="15">
        <f t="shared" si="3"/>
        <v>1122574</v>
      </c>
    </row>
    <row r="34" spans="1:8" ht="63.75">
      <c r="A34" s="12" t="s">
        <v>164</v>
      </c>
      <c r="B34" s="13" t="s">
        <v>8</v>
      </c>
      <c r="C34" s="13" t="s">
        <v>21</v>
      </c>
      <c r="D34" s="13" t="s">
        <v>24</v>
      </c>
      <c r="E34" s="13" t="s">
        <v>14</v>
      </c>
      <c r="F34" s="15">
        <f t="shared" si="3"/>
        <v>1122574</v>
      </c>
      <c r="G34" s="15">
        <f t="shared" si="3"/>
        <v>0</v>
      </c>
      <c r="H34" s="15">
        <f t="shared" si="3"/>
        <v>1122574</v>
      </c>
    </row>
    <row r="35" spans="1:8" ht="25.5">
      <c r="A35" s="10" t="s">
        <v>165</v>
      </c>
      <c r="B35" s="9" t="s">
        <v>8</v>
      </c>
      <c r="C35" s="9" t="s">
        <v>21</v>
      </c>
      <c r="D35" s="9" t="s">
        <v>24</v>
      </c>
      <c r="E35" s="9" t="s">
        <v>15</v>
      </c>
      <c r="F35" s="11">
        <v>1122574</v>
      </c>
      <c r="G35" s="11"/>
      <c r="H35" s="11">
        <f>F35+G35</f>
        <v>1122574</v>
      </c>
    </row>
    <row r="36" spans="1:8" ht="38.25">
      <c r="A36" s="12" t="s">
        <v>174</v>
      </c>
      <c r="B36" s="13" t="s">
        <v>8</v>
      </c>
      <c r="C36" s="13" t="s">
        <v>25</v>
      </c>
      <c r="D36" s="13"/>
      <c r="E36" s="13"/>
      <c r="F36" s="15">
        <f aca="true" t="shared" si="4" ref="F36:H40">F37</f>
        <v>678367</v>
      </c>
      <c r="G36" s="15">
        <f t="shared" si="4"/>
        <v>0</v>
      </c>
      <c r="H36" s="15">
        <f t="shared" si="4"/>
        <v>678367</v>
      </c>
    </row>
    <row r="37" spans="1:8" ht="63.75">
      <c r="A37" s="12" t="s">
        <v>161</v>
      </c>
      <c r="B37" s="13" t="s">
        <v>8</v>
      </c>
      <c r="C37" s="13" t="s">
        <v>25</v>
      </c>
      <c r="D37" s="13" t="s">
        <v>11</v>
      </c>
      <c r="E37" s="13"/>
      <c r="F37" s="15">
        <f t="shared" si="4"/>
        <v>678367</v>
      </c>
      <c r="G37" s="15">
        <f t="shared" si="4"/>
        <v>0</v>
      </c>
      <c r="H37" s="15">
        <f t="shared" si="4"/>
        <v>678367</v>
      </c>
    </row>
    <row r="38" spans="1:8" ht="51">
      <c r="A38" s="12" t="s">
        <v>175</v>
      </c>
      <c r="B38" s="13" t="s">
        <v>8</v>
      </c>
      <c r="C38" s="13" t="s">
        <v>25</v>
      </c>
      <c r="D38" s="13" t="s">
        <v>26</v>
      </c>
      <c r="E38" s="13"/>
      <c r="F38" s="15">
        <f t="shared" si="4"/>
        <v>678367</v>
      </c>
      <c r="G38" s="15">
        <f t="shared" si="4"/>
        <v>0</v>
      </c>
      <c r="H38" s="15">
        <f t="shared" si="4"/>
        <v>678367</v>
      </c>
    </row>
    <row r="39" spans="1:8" ht="12.75">
      <c r="A39" s="12" t="s">
        <v>163</v>
      </c>
      <c r="B39" s="13" t="s">
        <v>8</v>
      </c>
      <c r="C39" s="13" t="s">
        <v>25</v>
      </c>
      <c r="D39" s="13" t="s">
        <v>27</v>
      </c>
      <c r="E39" s="13"/>
      <c r="F39" s="15">
        <f t="shared" si="4"/>
        <v>678367</v>
      </c>
      <c r="G39" s="15">
        <f t="shared" si="4"/>
        <v>0</v>
      </c>
      <c r="H39" s="15">
        <f t="shared" si="4"/>
        <v>678367</v>
      </c>
    </row>
    <row r="40" spans="1:8" ht="63.75">
      <c r="A40" s="12" t="s">
        <v>164</v>
      </c>
      <c r="B40" s="13" t="s">
        <v>8</v>
      </c>
      <c r="C40" s="13" t="s">
        <v>25</v>
      </c>
      <c r="D40" s="13" t="s">
        <v>27</v>
      </c>
      <c r="E40" s="13" t="s">
        <v>14</v>
      </c>
      <c r="F40" s="15">
        <f t="shared" si="4"/>
        <v>678367</v>
      </c>
      <c r="G40" s="15">
        <f t="shared" si="4"/>
        <v>0</v>
      </c>
      <c r="H40" s="15">
        <f t="shared" si="4"/>
        <v>678367</v>
      </c>
    </row>
    <row r="41" spans="1:8" ht="25.5">
      <c r="A41" s="10" t="s">
        <v>165</v>
      </c>
      <c r="B41" s="9" t="s">
        <v>8</v>
      </c>
      <c r="C41" s="9" t="s">
        <v>25</v>
      </c>
      <c r="D41" s="9" t="s">
        <v>27</v>
      </c>
      <c r="E41" s="9" t="s">
        <v>15</v>
      </c>
      <c r="F41" s="11">
        <v>678367</v>
      </c>
      <c r="G41" s="11"/>
      <c r="H41" s="11">
        <f>F41+G41</f>
        <v>678367</v>
      </c>
    </row>
    <row r="42" spans="1:8" ht="16.5" customHeight="1">
      <c r="A42" s="12" t="s">
        <v>339</v>
      </c>
      <c r="B42" s="32" t="s">
        <v>8</v>
      </c>
      <c r="C42" s="32" t="s">
        <v>334</v>
      </c>
      <c r="D42" s="32"/>
      <c r="E42" s="32"/>
      <c r="F42" s="27">
        <f>F43</f>
        <v>0</v>
      </c>
      <c r="G42" s="27">
        <f aca="true" t="shared" si="5" ref="G42:H46">G43</f>
        <v>401800</v>
      </c>
      <c r="H42" s="27">
        <f t="shared" si="5"/>
        <v>401800</v>
      </c>
    </row>
    <row r="43" spans="1:8" ht="14.25" customHeight="1">
      <c r="A43" s="12" t="s">
        <v>201</v>
      </c>
      <c r="B43" s="32" t="s">
        <v>8</v>
      </c>
      <c r="C43" s="32" t="s">
        <v>334</v>
      </c>
      <c r="D43" s="32" t="s">
        <v>53</v>
      </c>
      <c r="E43" s="32"/>
      <c r="F43" s="27">
        <f>F44</f>
        <v>0</v>
      </c>
      <c r="G43" s="27">
        <f t="shared" si="5"/>
        <v>401800</v>
      </c>
      <c r="H43" s="27">
        <f t="shared" si="5"/>
        <v>401800</v>
      </c>
    </row>
    <row r="44" spans="1:8" ht="27.75" customHeight="1">
      <c r="A44" s="12" t="s">
        <v>338</v>
      </c>
      <c r="B44" s="32" t="s">
        <v>8</v>
      </c>
      <c r="C44" s="32" t="s">
        <v>334</v>
      </c>
      <c r="D44" s="32" t="s">
        <v>335</v>
      </c>
      <c r="E44" s="32"/>
      <c r="F44" s="27">
        <f>F45</f>
        <v>0</v>
      </c>
      <c r="G44" s="27">
        <f t="shared" si="5"/>
        <v>401800</v>
      </c>
      <c r="H44" s="27">
        <f t="shared" si="5"/>
        <v>401800</v>
      </c>
    </row>
    <row r="45" spans="1:8" ht="12.75">
      <c r="A45" s="12" t="s">
        <v>340</v>
      </c>
      <c r="B45" s="32" t="s">
        <v>8</v>
      </c>
      <c r="C45" s="32" t="s">
        <v>334</v>
      </c>
      <c r="D45" s="32" t="s">
        <v>336</v>
      </c>
      <c r="E45" s="32"/>
      <c r="F45" s="27">
        <f>F46</f>
        <v>0</v>
      </c>
      <c r="G45" s="27">
        <f t="shared" si="5"/>
        <v>401800</v>
      </c>
      <c r="H45" s="27">
        <f t="shared" si="5"/>
        <v>401800</v>
      </c>
    </row>
    <row r="46" spans="1:8" ht="12.75">
      <c r="A46" s="12" t="s">
        <v>168</v>
      </c>
      <c r="B46" s="32" t="s">
        <v>8</v>
      </c>
      <c r="C46" s="32" t="s">
        <v>334</v>
      </c>
      <c r="D46" s="32" t="s">
        <v>336</v>
      </c>
      <c r="E46" s="32" t="s">
        <v>18</v>
      </c>
      <c r="F46" s="27">
        <f>F47</f>
        <v>0</v>
      </c>
      <c r="G46" s="27">
        <f t="shared" si="5"/>
        <v>401800</v>
      </c>
      <c r="H46" s="27">
        <f t="shared" si="5"/>
        <v>401800</v>
      </c>
    </row>
    <row r="47" spans="1:8" ht="12.75">
      <c r="A47" s="10" t="s">
        <v>341</v>
      </c>
      <c r="B47" s="30" t="s">
        <v>8</v>
      </c>
      <c r="C47" s="30" t="s">
        <v>334</v>
      </c>
      <c r="D47" s="30" t="s">
        <v>336</v>
      </c>
      <c r="E47" s="30" t="s">
        <v>337</v>
      </c>
      <c r="F47" s="11"/>
      <c r="G47" s="11">
        <v>401800</v>
      </c>
      <c r="H47" s="11">
        <f>F47+G47</f>
        <v>401800</v>
      </c>
    </row>
    <row r="48" spans="1:8" ht="12.75">
      <c r="A48" s="12" t="s">
        <v>176</v>
      </c>
      <c r="B48" s="13" t="s">
        <v>8</v>
      </c>
      <c r="C48" s="13" t="s">
        <v>28</v>
      </c>
      <c r="D48" s="13"/>
      <c r="E48" s="13"/>
      <c r="F48" s="15">
        <f aca="true" t="shared" si="6" ref="F48:H52">F49</f>
        <v>2000000</v>
      </c>
      <c r="G48" s="15">
        <f t="shared" si="6"/>
        <v>-40000</v>
      </c>
      <c r="H48" s="15">
        <f t="shared" si="6"/>
        <v>1960000</v>
      </c>
    </row>
    <row r="49" spans="1:8" ht="66" customHeight="1">
      <c r="A49" s="12" t="s">
        <v>161</v>
      </c>
      <c r="B49" s="13" t="s">
        <v>8</v>
      </c>
      <c r="C49" s="13" t="s">
        <v>28</v>
      </c>
      <c r="D49" s="13" t="s">
        <v>11</v>
      </c>
      <c r="E49" s="13"/>
      <c r="F49" s="15">
        <f t="shared" si="6"/>
        <v>2000000</v>
      </c>
      <c r="G49" s="15">
        <f t="shared" si="6"/>
        <v>-40000</v>
      </c>
      <c r="H49" s="15">
        <f t="shared" si="6"/>
        <v>1960000</v>
      </c>
    </row>
    <row r="50" spans="1:8" ht="25.5">
      <c r="A50" s="12" t="s">
        <v>177</v>
      </c>
      <c r="B50" s="13" t="s">
        <v>8</v>
      </c>
      <c r="C50" s="13" t="s">
        <v>28</v>
      </c>
      <c r="D50" s="13" t="s">
        <v>29</v>
      </c>
      <c r="E50" s="13"/>
      <c r="F50" s="15">
        <f t="shared" si="6"/>
        <v>2000000</v>
      </c>
      <c r="G50" s="15">
        <f t="shared" si="6"/>
        <v>-40000</v>
      </c>
      <c r="H50" s="15">
        <f t="shared" si="6"/>
        <v>1960000</v>
      </c>
    </row>
    <row r="51" spans="1:8" ht="25.5">
      <c r="A51" s="12" t="s">
        <v>178</v>
      </c>
      <c r="B51" s="13" t="s">
        <v>8</v>
      </c>
      <c r="C51" s="13" t="s">
        <v>28</v>
      </c>
      <c r="D51" s="13" t="s">
        <v>30</v>
      </c>
      <c r="E51" s="13"/>
      <c r="F51" s="15">
        <f t="shared" si="6"/>
        <v>2000000</v>
      </c>
      <c r="G51" s="15">
        <f t="shared" si="6"/>
        <v>-40000</v>
      </c>
      <c r="H51" s="15">
        <f t="shared" si="6"/>
        <v>1960000</v>
      </c>
    </row>
    <row r="52" spans="1:8" ht="12.75">
      <c r="A52" s="12" t="s">
        <v>168</v>
      </c>
      <c r="B52" s="13" t="s">
        <v>8</v>
      </c>
      <c r="C52" s="13" t="s">
        <v>28</v>
      </c>
      <c r="D52" s="13" t="s">
        <v>30</v>
      </c>
      <c r="E52" s="13" t="s">
        <v>18</v>
      </c>
      <c r="F52" s="15">
        <f t="shared" si="6"/>
        <v>2000000</v>
      </c>
      <c r="G52" s="15">
        <f t="shared" si="6"/>
        <v>-40000</v>
      </c>
      <c r="H52" s="15">
        <f t="shared" si="6"/>
        <v>1960000</v>
      </c>
    </row>
    <row r="53" spans="1:8" ht="12.75">
      <c r="A53" s="10" t="s">
        <v>179</v>
      </c>
      <c r="B53" s="9" t="s">
        <v>8</v>
      </c>
      <c r="C53" s="9" t="s">
        <v>28</v>
      </c>
      <c r="D53" s="9" t="s">
        <v>30</v>
      </c>
      <c r="E53" s="9" t="s">
        <v>31</v>
      </c>
      <c r="F53" s="11">
        <v>2000000</v>
      </c>
      <c r="G53" s="11">
        <v>-40000</v>
      </c>
      <c r="H53" s="11">
        <f>F53+G53</f>
        <v>1960000</v>
      </c>
    </row>
    <row r="54" spans="1:8" ht="12.75">
      <c r="A54" s="12" t="s">
        <v>180</v>
      </c>
      <c r="B54" s="13" t="s">
        <v>8</v>
      </c>
      <c r="C54" s="13" t="s">
        <v>32</v>
      </c>
      <c r="D54" s="13"/>
      <c r="E54" s="13"/>
      <c r="F54" s="15">
        <f>F55+F60+F65+F70+F75+F96</f>
        <v>13807906.98</v>
      </c>
      <c r="G54" s="15">
        <f>G55+G60+G65+G70+G75+G96</f>
        <v>-4170120.3400000003</v>
      </c>
      <c r="H54" s="15">
        <f>H55+H60+H65+H70+H75+H96</f>
        <v>9637786.64</v>
      </c>
    </row>
    <row r="55" spans="1:8" ht="38.25">
      <c r="A55" s="12" t="s">
        <v>181</v>
      </c>
      <c r="B55" s="13" t="s">
        <v>8</v>
      </c>
      <c r="C55" s="13" t="s">
        <v>32</v>
      </c>
      <c r="D55" s="13" t="s">
        <v>33</v>
      </c>
      <c r="E55" s="13"/>
      <c r="F55" s="15">
        <f aca="true" t="shared" si="7" ref="F55:H58">F56</f>
        <v>150000</v>
      </c>
      <c r="G55" s="15">
        <f t="shared" si="7"/>
        <v>-78863</v>
      </c>
      <c r="H55" s="15">
        <f t="shared" si="7"/>
        <v>71137</v>
      </c>
    </row>
    <row r="56" spans="1:8" ht="76.5">
      <c r="A56" s="12" t="s">
        <v>182</v>
      </c>
      <c r="B56" s="13" t="s">
        <v>8</v>
      </c>
      <c r="C56" s="13" t="s">
        <v>32</v>
      </c>
      <c r="D56" s="13" t="s">
        <v>34</v>
      </c>
      <c r="E56" s="13"/>
      <c r="F56" s="15">
        <f t="shared" si="7"/>
        <v>150000</v>
      </c>
      <c r="G56" s="15">
        <f t="shared" si="7"/>
        <v>-78863</v>
      </c>
      <c r="H56" s="15">
        <f t="shared" si="7"/>
        <v>71137</v>
      </c>
    </row>
    <row r="57" spans="1:8" ht="63.75">
      <c r="A57" s="12" t="s">
        <v>183</v>
      </c>
      <c r="B57" s="13" t="s">
        <v>8</v>
      </c>
      <c r="C57" s="13" t="s">
        <v>32</v>
      </c>
      <c r="D57" s="13" t="s">
        <v>35</v>
      </c>
      <c r="E57" s="13"/>
      <c r="F57" s="15">
        <f t="shared" si="7"/>
        <v>150000</v>
      </c>
      <c r="G57" s="15">
        <f t="shared" si="7"/>
        <v>-78863</v>
      </c>
      <c r="H57" s="15">
        <f t="shared" si="7"/>
        <v>71137</v>
      </c>
    </row>
    <row r="58" spans="1:8" ht="25.5">
      <c r="A58" s="12" t="s">
        <v>184</v>
      </c>
      <c r="B58" s="13" t="s">
        <v>8</v>
      </c>
      <c r="C58" s="13" t="s">
        <v>32</v>
      </c>
      <c r="D58" s="13" t="s">
        <v>35</v>
      </c>
      <c r="E58" s="13" t="s">
        <v>36</v>
      </c>
      <c r="F58" s="15">
        <f t="shared" si="7"/>
        <v>150000</v>
      </c>
      <c r="G58" s="15">
        <f t="shared" si="7"/>
        <v>-78863</v>
      </c>
      <c r="H58" s="15">
        <f t="shared" si="7"/>
        <v>71137</v>
      </c>
    </row>
    <row r="59" spans="1:8" ht="51">
      <c r="A59" s="10" t="s">
        <v>185</v>
      </c>
      <c r="B59" s="9" t="s">
        <v>8</v>
      </c>
      <c r="C59" s="9" t="s">
        <v>32</v>
      </c>
      <c r="D59" s="9" t="s">
        <v>35</v>
      </c>
      <c r="E59" s="9" t="s">
        <v>37</v>
      </c>
      <c r="F59" s="11">
        <v>150000</v>
      </c>
      <c r="G59" s="11">
        <v>-78863</v>
      </c>
      <c r="H59" s="11">
        <f>F59+G59</f>
        <v>71137</v>
      </c>
    </row>
    <row r="60" spans="1:8" ht="38.25">
      <c r="A60" s="12" t="s">
        <v>186</v>
      </c>
      <c r="B60" s="13" t="s">
        <v>8</v>
      </c>
      <c r="C60" s="13" t="s">
        <v>32</v>
      </c>
      <c r="D60" s="13" t="s">
        <v>38</v>
      </c>
      <c r="E60" s="13"/>
      <c r="F60" s="15">
        <f aca="true" t="shared" si="8" ref="F60:H63">F61</f>
        <v>396000</v>
      </c>
      <c r="G60" s="15">
        <f t="shared" si="8"/>
        <v>0</v>
      </c>
      <c r="H60" s="15">
        <f t="shared" si="8"/>
        <v>396000</v>
      </c>
    </row>
    <row r="61" spans="1:8" ht="25.5">
      <c r="A61" s="12" t="s">
        <v>187</v>
      </c>
      <c r="B61" s="13" t="s">
        <v>8</v>
      </c>
      <c r="C61" s="13" t="s">
        <v>32</v>
      </c>
      <c r="D61" s="13" t="s">
        <v>39</v>
      </c>
      <c r="E61" s="13"/>
      <c r="F61" s="15">
        <f t="shared" si="8"/>
        <v>396000</v>
      </c>
      <c r="G61" s="15">
        <f t="shared" si="8"/>
        <v>0</v>
      </c>
      <c r="H61" s="15">
        <f t="shared" si="8"/>
        <v>396000</v>
      </c>
    </row>
    <row r="62" spans="1:8" ht="38.25">
      <c r="A62" s="12" t="s">
        <v>188</v>
      </c>
      <c r="B62" s="13" t="s">
        <v>8</v>
      </c>
      <c r="C62" s="13" t="s">
        <v>32</v>
      </c>
      <c r="D62" s="13" t="s">
        <v>40</v>
      </c>
      <c r="E62" s="13"/>
      <c r="F62" s="15">
        <f t="shared" si="8"/>
        <v>396000</v>
      </c>
      <c r="G62" s="15">
        <f t="shared" si="8"/>
        <v>0</v>
      </c>
      <c r="H62" s="15">
        <f t="shared" si="8"/>
        <v>396000</v>
      </c>
    </row>
    <row r="63" spans="1:8" ht="25.5">
      <c r="A63" s="12" t="s">
        <v>166</v>
      </c>
      <c r="B63" s="13" t="s">
        <v>8</v>
      </c>
      <c r="C63" s="13" t="s">
        <v>32</v>
      </c>
      <c r="D63" s="13" t="s">
        <v>40</v>
      </c>
      <c r="E63" s="13" t="s">
        <v>16</v>
      </c>
      <c r="F63" s="15">
        <f t="shared" si="8"/>
        <v>396000</v>
      </c>
      <c r="G63" s="15">
        <f t="shared" si="8"/>
        <v>0</v>
      </c>
      <c r="H63" s="15">
        <f t="shared" si="8"/>
        <v>396000</v>
      </c>
    </row>
    <row r="64" spans="1:8" ht="25.5">
      <c r="A64" s="10" t="s">
        <v>167</v>
      </c>
      <c r="B64" s="9" t="s">
        <v>8</v>
      </c>
      <c r="C64" s="9" t="s">
        <v>32</v>
      </c>
      <c r="D64" s="9" t="s">
        <v>40</v>
      </c>
      <c r="E64" s="9" t="s">
        <v>17</v>
      </c>
      <c r="F64" s="11">
        <v>396000</v>
      </c>
      <c r="G64" s="11"/>
      <c r="H64" s="11">
        <f>F64+G64</f>
        <v>396000</v>
      </c>
    </row>
    <row r="65" spans="1:8" ht="51">
      <c r="A65" s="12" t="s">
        <v>189</v>
      </c>
      <c r="B65" s="13" t="s">
        <v>8</v>
      </c>
      <c r="C65" s="13" t="s">
        <v>32</v>
      </c>
      <c r="D65" s="13" t="s">
        <v>41</v>
      </c>
      <c r="E65" s="13"/>
      <c r="F65" s="15">
        <f aca="true" t="shared" si="9" ref="F65:H68">F66</f>
        <v>540000</v>
      </c>
      <c r="G65" s="15">
        <f t="shared" si="9"/>
        <v>-108941.14</v>
      </c>
      <c r="H65" s="15">
        <f t="shared" si="9"/>
        <v>431058.86</v>
      </c>
    </row>
    <row r="66" spans="1:8" ht="38.25">
      <c r="A66" s="12" t="s">
        <v>190</v>
      </c>
      <c r="B66" s="13" t="s">
        <v>8</v>
      </c>
      <c r="C66" s="13" t="s">
        <v>32</v>
      </c>
      <c r="D66" s="13" t="s">
        <v>42</v>
      </c>
      <c r="E66" s="13"/>
      <c r="F66" s="15">
        <f t="shared" si="9"/>
        <v>540000</v>
      </c>
      <c r="G66" s="15">
        <f t="shared" si="9"/>
        <v>-108941.14</v>
      </c>
      <c r="H66" s="15">
        <f t="shared" si="9"/>
        <v>431058.86</v>
      </c>
    </row>
    <row r="67" spans="1:8" ht="51">
      <c r="A67" s="12" t="s">
        <v>191</v>
      </c>
      <c r="B67" s="13" t="s">
        <v>8</v>
      </c>
      <c r="C67" s="13" t="s">
        <v>32</v>
      </c>
      <c r="D67" s="13" t="s">
        <v>43</v>
      </c>
      <c r="E67" s="13"/>
      <c r="F67" s="15">
        <f t="shared" si="9"/>
        <v>540000</v>
      </c>
      <c r="G67" s="15">
        <f t="shared" si="9"/>
        <v>-108941.14</v>
      </c>
      <c r="H67" s="15">
        <f t="shared" si="9"/>
        <v>431058.86</v>
      </c>
    </row>
    <row r="68" spans="1:8" ht="25.5">
      <c r="A68" s="12" t="s">
        <v>166</v>
      </c>
      <c r="B68" s="13" t="s">
        <v>8</v>
      </c>
      <c r="C68" s="13" t="s">
        <v>32</v>
      </c>
      <c r="D68" s="13" t="s">
        <v>43</v>
      </c>
      <c r="E68" s="13" t="s">
        <v>16</v>
      </c>
      <c r="F68" s="15">
        <f t="shared" si="9"/>
        <v>540000</v>
      </c>
      <c r="G68" s="15">
        <f t="shared" si="9"/>
        <v>-108941.14</v>
      </c>
      <c r="H68" s="15">
        <f t="shared" si="9"/>
        <v>431058.86</v>
      </c>
    </row>
    <row r="69" spans="1:8" ht="25.5">
      <c r="A69" s="10" t="s">
        <v>167</v>
      </c>
      <c r="B69" s="9" t="s">
        <v>8</v>
      </c>
      <c r="C69" s="9" t="s">
        <v>32</v>
      </c>
      <c r="D69" s="9" t="s">
        <v>43</v>
      </c>
      <c r="E69" s="9" t="s">
        <v>17</v>
      </c>
      <c r="F69" s="11">
        <v>540000</v>
      </c>
      <c r="G69" s="11">
        <f>-150000+41058.86</f>
        <v>-108941.14</v>
      </c>
      <c r="H69" s="11">
        <f>F69+G69</f>
        <v>431058.86</v>
      </c>
    </row>
    <row r="70" spans="1:8" ht="38.25">
      <c r="A70" s="12" t="s">
        <v>192</v>
      </c>
      <c r="B70" s="13" t="s">
        <v>8</v>
      </c>
      <c r="C70" s="13" t="s">
        <v>32</v>
      </c>
      <c r="D70" s="13" t="s">
        <v>44</v>
      </c>
      <c r="E70" s="13"/>
      <c r="F70" s="15">
        <f aca="true" t="shared" si="10" ref="F70:H73">F71</f>
        <v>150000</v>
      </c>
      <c r="G70" s="15">
        <f t="shared" si="10"/>
        <v>0</v>
      </c>
      <c r="H70" s="15">
        <f t="shared" si="10"/>
        <v>150000</v>
      </c>
    </row>
    <row r="71" spans="1:8" ht="38.25">
      <c r="A71" s="12" t="s">
        <v>193</v>
      </c>
      <c r="B71" s="13" t="s">
        <v>8</v>
      </c>
      <c r="C71" s="13" t="s">
        <v>32</v>
      </c>
      <c r="D71" s="13" t="s">
        <v>45</v>
      </c>
      <c r="E71" s="13"/>
      <c r="F71" s="15">
        <f t="shared" si="10"/>
        <v>150000</v>
      </c>
      <c r="G71" s="15">
        <f t="shared" si="10"/>
        <v>0</v>
      </c>
      <c r="H71" s="15">
        <f t="shared" si="10"/>
        <v>150000</v>
      </c>
    </row>
    <row r="72" spans="1:8" ht="51">
      <c r="A72" s="12" t="s">
        <v>194</v>
      </c>
      <c r="B72" s="13" t="s">
        <v>8</v>
      </c>
      <c r="C72" s="13" t="s">
        <v>32</v>
      </c>
      <c r="D72" s="13" t="s">
        <v>46</v>
      </c>
      <c r="E72" s="13"/>
      <c r="F72" s="15">
        <f t="shared" si="10"/>
        <v>150000</v>
      </c>
      <c r="G72" s="15">
        <f t="shared" si="10"/>
        <v>0</v>
      </c>
      <c r="H72" s="15">
        <f t="shared" si="10"/>
        <v>150000</v>
      </c>
    </row>
    <row r="73" spans="1:8" ht="25.5">
      <c r="A73" s="12" t="s">
        <v>184</v>
      </c>
      <c r="B73" s="13" t="s">
        <v>8</v>
      </c>
      <c r="C73" s="13" t="s">
        <v>32</v>
      </c>
      <c r="D73" s="13" t="s">
        <v>46</v>
      </c>
      <c r="E73" s="13" t="s">
        <v>36</v>
      </c>
      <c r="F73" s="15">
        <f t="shared" si="10"/>
        <v>150000</v>
      </c>
      <c r="G73" s="15">
        <f t="shared" si="10"/>
        <v>0</v>
      </c>
      <c r="H73" s="15">
        <f t="shared" si="10"/>
        <v>150000</v>
      </c>
    </row>
    <row r="74" spans="1:8" ht="51">
      <c r="A74" s="10" t="s">
        <v>185</v>
      </c>
      <c r="B74" s="9" t="s">
        <v>8</v>
      </c>
      <c r="C74" s="9" t="s">
        <v>32</v>
      </c>
      <c r="D74" s="9" t="s">
        <v>46</v>
      </c>
      <c r="E74" s="9" t="s">
        <v>37</v>
      </c>
      <c r="F74" s="11">
        <v>150000</v>
      </c>
      <c r="G74" s="11"/>
      <c r="H74" s="11">
        <f>F74+G74</f>
        <v>150000</v>
      </c>
    </row>
    <row r="75" spans="1:8" ht="63.75">
      <c r="A75" s="12" t="s">
        <v>161</v>
      </c>
      <c r="B75" s="13" t="s">
        <v>8</v>
      </c>
      <c r="C75" s="13" t="s">
        <v>32</v>
      </c>
      <c r="D75" s="13" t="s">
        <v>11</v>
      </c>
      <c r="E75" s="13"/>
      <c r="F75" s="15">
        <f>F76+F84+F88+F92</f>
        <v>6711964</v>
      </c>
      <c r="G75" s="15">
        <f>G76+G84+G88+G92</f>
        <v>1031816</v>
      </c>
      <c r="H75" s="15">
        <f>H76+H84+H88+H92</f>
        <v>7743780</v>
      </c>
    </row>
    <row r="76" spans="1:8" ht="25.5">
      <c r="A76" s="12" t="s">
        <v>195</v>
      </c>
      <c r="B76" s="13" t="s">
        <v>8</v>
      </c>
      <c r="C76" s="13" t="s">
        <v>32</v>
      </c>
      <c r="D76" s="13" t="s">
        <v>47</v>
      </c>
      <c r="E76" s="13"/>
      <c r="F76" s="15">
        <f>F77</f>
        <v>3711964</v>
      </c>
      <c r="G76" s="15">
        <f>G77</f>
        <v>70000</v>
      </c>
      <c r="H76" s="15">
        <f>H77</f>
        <v>3781964</v>
      </c>
    </row>
    <row r="77" spans="1:8" ht="25.5">
      <c r="A77" s="12" t="s">
        <v>196</v>
      </c>
      <c r="B77" s="13" t="s">
        <v>8</v>
      </c>
      <c r="C77" s="13" t="s">
        <v>32</v>
      </c>
      <c r="D77" s="13" t="s">
        <v>48</v>
      </c>
      <c r="E77" s="13"/>
      <c r="F77" s="15">
        <f>F78+F80</f>
        <v>3711964</v>
      </c>
      <c r="G77" s="15">
        <f>G78+G80</f>
        <v>70000</v>
      </c>
      <c r="H77" s="15">
        <f>H78+H80</f>
        <v>3781964</v>
      </c>
    </row>
    <row r="78" spans="1:8" ht="25.5">
      <c r="A78" s="12" t="s">
        <v>166</v>
      </c>
      <c r="B78" s="13" t="s">
        <v>8</v>
      </c>
      <c r="C78" s="13" t="s">
        <v>32</v>
      </c>
      <c r="D78" s="13" t="s">
        <v>48</v>
      </c>
      <c r="E78" s="13" t="s">
        <v>16</v>
      </c>
      <c r="F78" s="15">
        <f>F79</f>
        <v>2302000</v>
      </c>
      <c r="G78" s="15">
        <f>G79</f>
        <v>70000</v>
      </c>
      <c r="H78" s="15">
        <f>H79</f>
        <v>2372000</v>
      </c>
    </row>
    <row r="79" spans="1:8" ht="25.5">
      <c r="A79" s="10" t="s">
        <v>167</v>
      </c>
      <c r="B79" s="9" t="s">
        <v>8</v>
      </c>
      <c r="C79" s="9" t="s">
        <v>32</v>
      </c>
      <c r="D79" s="9" t="s">
        <v>48</v>
      </c>
      <c r="E79" s="9" t="s">
        <v>17</v>
      </c>
      <c r="F79" s="11">
        <v>2302000</v>
      </c>
      <c r="G79" s="11">
        <v>70000</v>
      </c>
      <c r="H79" s="11">
        <f>F79+G79</f>
        <v>2372000</v>
      </c>
    </row>
    <row r="80" spans="1:8" ht="12.75">
      <c r="A80" s="12" t="s">
        <v>168</v>
      </c>
      <c r="B80" s="13" t="s">
        <v>8</v>
      </c>
      <c r="C80" s="13" t="s">
        <v>32</v>
      </c>
      <c r="D80" s="13" t="s">
        <v>48</v>
      </c>
      <c r="E80" s="13" t="s">
        <v>18</v>
      </c>
      <c r="F80" s="15">
        <f>F81+F82+F83</f>
        <v>1409964</v>
      </c>
      <c r="G80" s="15">
        <f>G81+G82+G83</f>
        <v>0</v>
      </c>
      <c r="H80" s="15">
        <f>H81+H82+H83</f>
        <v>1409964</v>
      </c>
    </row>
    <row r="81" spans="1:8" ht="40.5" customHeight="1">
      <c r="A81" s="25" t="s">
        <v>197</v>
      </c>
      <c r="B81" s="26" t="s">
        <v>8</v>
      </c>
      <c r="C81" s="26" t="s">
        <v>32</v>
      </c>
      <c r="D81" s="26" t="s">
        <v>48</v>
      </c>
      <c r="E81" s="26" t="s">
        <v>49</v>
      </c>
      <c r="F81" s="11">
        <v>977800</v>
      </c>
      <c r="G81" s="11"/>
      <c r="H81" s="11">
        <f>F81+G81</f>
        <v>977800</v>
      </c>
    </row>
    <row r="82" spans="1:8" ht="12.75">
      <c r="A82" s="25" t="s">
        <v>198</v>
      </c>
      <c r="B82" s="26" t="s">
        <v>8</v>
      </c>
      <c r="C82" s="26" t="s">
        <v>32</v>
      </c>
      <c r="D82" s="26" t="s">
        <v>48</v>
      </c>
      <c r="E82" s="26" t="s">
        <v>50</v>
      </c>
      <c r="F82" s="11">
        <v>250000</v>
      </c>
      <c r="G82" s="11"/>
      <c r="H82" s="11">
        <f>F82+G82</f>
        <v>250000</v>
      </c>
    </row>
    <row r="83" spans="1:8" ht="12.75">
      <c r="A83" s="25" t="s">
        <v>169</v>
      </c>
      <c r="B83" s="26" t="s">
        <v>8</v>
      </c>
      <c r="C83" s="26" t="s">
        <v>32</v>
      </c>
      <c r="D83" s="26" t="s">
        <v>48</v>
      </c>
      <c r="E83" s="26" t="s">
        <v>19</v>
      </c>
      <c r="F83" s="11">
        <v>182164</v>
      </c>
      <c r="G83" s="11"/>
      <c r="H83" s="11">
        <f>F83+G83</f>
        <v>182164</v>
      </c>
    </row>
    <row r="84" spans="1:8" ht="25.5">
      <c r="A84" s="31" t="s">
        <v>177</v>
      </c>
      <c r="B84" s="32" t="s">
        <v>8</v>
      </c>
      <c r="C84" s="32" t="s">
        <v>32</v>
      </c>
      <c r="D84" s="32" t="s">
        <v>29</v>
      </c>
      <c r="E84" s="32"/>
      <c r="F84" s="27">
        <f>F85</f>
        <v>0</v>
      </c>
      <c r="G84" s="27">
        <f aca="true" t="shared" si="11" ref="G84:H86">G85</f>
        <v>40000</v>
      </c>
      <c r="H84" s="27">
        <f t="shared" si="11"/>
        <v>40000</v>
      </c>
    </row>
    <row r="85" spans="1:8" ht="25.5">
      <c r="A85" s="31" t="s">
        <v>178</v>
      </c>
      <c r="B85" s="32" t="s">
        <v>8</v>
      </c>
      <c r="C85" s="32" t="s">
        <v>32</v>
      </c>
      <c r="D85" s="32" t="s">
        <v>30</v>
      </c>
      <c r="E85" s="32"/>
      <c r="F85" s="27">
        <f>F86</f>
        <v>0</v>
      </c>
      <c r="G85" s="27">
        <f t="shared" si="11"/>
        <v>40000</v>
      </c>
      <c r="H85" s="27">
        <f t="shared" si="11"/>
        <v>40000</v>
      </c>
    </row>
    <row r="86" spans="1:8" ht="25.5">
      <c r="A86" s="31" t="s">
        <v>166</v>
      </c>
      <c r="B86" s="32" t="s">
        <v>8</v>
      </c>
      <c r="C86" s="32" t="s">
        <v>32</v>
      </c>
      <c r="D86" s="32" t="s">
        <v>30</v>
      </c>
      <c r="E86" s="32" t="s">
        <v>16</v>
      </c>
      <c r="F86" s="27">
        <f>F87</f>
        <v>0</v>
      </c>
      <c r="G86" s="27">
        <f t="shared" si="11"/>
        <v>40000</v>
      </c>
      <c r="H86" s="27">
        <f t="shared" si="11"/>
        <v>40000</v>
      </c>
    </row>
    <row r="87" spans="1:8" ht="25.5">
      <c r="A87" s="29" t="s">
        <v>167</v>
      </c>
      <c r="B87" s="30" t="s">
        <v>8</v>
      </c>
      <c r="C87" s="30" t="s">
        <v>32</v>
      </c>
      <c r="D87" s="30" t="s">
        <v>30</v>
      </c>
      <c r="E87" s="30" t="s">
        <v>17</v>
      </c>
      <c r="F87" s="11"/>
      <c r="G87" s="11">
        <v>40000</v>
      </c>
      <c r="H87" s="11">
        <f>F87+G87</f>
        <v>40000</v>
      </c>
    </row>
    <row r="88" spans="1:8" ht="63.75">
      <c r="A88" s="31" t="s">
        <v>314</v>
      </c>
      <c r="B88" s="32" t="s">
        <v>8</v>
      </c>
      <c r="C88" s="32" t="s">
        <v>32</v>
      </c>
      <c r="D88" s="32" t="s">
        <v>308</v>
      </c>
      <c r="E88" s="32"/>
      <c r="F88" s="27">
        <f>F89</f>
        <v>0</v>
      </c>
      <c r="G88" s="27">
        <f aca="true" t="shared" si="12" ref="G88:H90">G89</f>
        <v>921816</v>
      </c>
      <c r="H88" s="27">
        <f t="shared" si="12"/>
        <v>921816</v>
      </c>
    </row>
    <row r="89" spans="1:8" ht="38.25">
      <c r="A89" s="31" t="s">
        <v>313</v>
      </c>
      <c r="B89" s="32" t="s">
        <v>8</v>
      </c>
      <c r="C89" s="32" t="s">
        <v>32</v>
      </c>
      <c r="D89" s="32" t="s">
        <v>309</v>
      </c>
      <c r="E89" s="32"/>
      <c r="F89" s="27">
        <f>F90</f>
        <v>0</v>
      </c>
      <c r="G89" s="27">
        <f t="shared" si="12"/>
        <v>921816</v>
      </c>
      <c r="H89" s="27">
        <f t="shared" si="12"/>
        <v>921816</v>
      </c>
    </row>
    <row r="90" spans="1:8" ht="63.75">
      <c r="A90" s="31" t="s">
        <v>164</v>
      </c>
      <c r="B90" s="32" t="s">
        <v>8</v>
      </c>
      <c r="C90" s="32" t="s">
        <v>32</v>
      </c>
      <c r="D90" s="32" t="s">
        <v>309</v>
      </c>
      <c r="E90" s="32" t="s">
        <v>14</v>
      </c>
      <c r="F90" s="27">
        <f>F91</f>
        <v>0</v>
      </c>
      <c r="G90" s="27">
        <f t="shared" si="12"/>
        <v>921816</v>
      </c>
      <c r="H90" s="27">
        <f t="shared" si="12"/>
        <v>921816</v>
      </c>
    </row>
    <row r="91" spans="1:8" ht="25.5">
      <c r="A91" s="29" t="s">
        <v>165</v>
      </c>
      <c r="B91" s="30" t="s">
        <v>8</v>
      </c>
      <c r="C91" s="30" t="s">
        <v>32</v>
      </c>
      <c r="D91" s="30" t="s">
        <v>309</v>
      </c>
      <c r="E91" s="30" t="s">
        <v>15</v>
      </c>
      <c r="F91" s="11"/>
      <c r="G91" s="11">
        <v>921816</v>
      </c>
      <c r="H91" s="11">
        <f>F91+G91</f>
        <v>921816</v>
      </c>
    </row>
    <row r="92" spans="1:8" ht="38.25">
      <c r="A92" s="12" t="s">
        <v>199</v>
      </c>
      <c r="B92" s="13" t="s">
        <v>8</v>
      </c>
      <c r="C92" s="13" t="s">
        <v>32</v>
      </c>
      <c r="D92" s="13" t="s">
        <v>51</v>
      </c>
      <c r="E92" s="13"/>
      <c r="F92" s="15">
        <f aca="true" t="shared" si="13" ref="F92:H94">F93</f>
        <v>3000000</v>
      </c>
      <c r="G92" s="15">
        <f t="shared" si="13"/>
        <v>0</v>
      </c>
      <c r="H92" s="15">
        <f t="shared" si="13"/>
        <v>3000000</v>
      </c>
    </row>
    <row r="93" spans="1:8" ht="51">
      <c r="A93" s="12" t="s">
        <v>200</v>
      </c>
      <c r="B93" s="13" t="s">
        <v>8</v>
      </c>
      <c r="C93" s="13" t="s">
        <v>32</v>
      </c>
      <c r="D93" s="13" t="s">
        <v>52</v>
      </c>
      <c r="E93" s="13"/>
      <c r="F93" s="15">
        <f t="shared" si="13"/>
        <v>3000000</v>
      </c>
      <c r="G93" s="15">
        <f t="shared" si="13"/>
        <v>0</v>
      </c>
      <c r="H93" s="15">
        <f t="shared" si="13"/>
        <v>3000000</v>
      </c>
    </row>
    <row r="94" spans="1:8" ht="63.75">
      <c r="A94" s="12" t="s">
        <v>164</v>
      </c>
      <c r="B94" s="13" t="s">
        <v>8</v>
      </c>
      <c r="C94" s="13" t="s">
        <v>32</v>
      </c>
      <c r="D94" s="13" t="s">
        <v>52</v>
      </c>
      <c r="E94" s="13" t="s">
        <v>14</v>
      </c>
      <c r="F94" s="15">
        <f t="shared" si="13"/>
        <v>3000000</v>
      </c>
      <c r="G94" s="15">
        <f t="shared" si="13"/>
        <v>0</v>
      </c>
      <c r="H94" s="15">
        <f t="shared" si="13"/>
        <v>3000000</v>
      </c>
    </row>
    <row r="95" spans="1:8" ht="25.5">
      <c r="A95" s="10" t="s">
        <v>165</v>
      </c>
      <c r="B95" s="9" t="s">
        <v>8</v>
      </c>
      <c r="C95" s="9" t="s">
        <v>32</v>
      </c>
      <c r="D95" s="9" t="s">
        <v>52</v>
      </c>
      <c r="E95" s="9" t="s">
        <v>15</v>
      </c>
      <c r="F95" s="11">
        <v>3000000</v>
      </c>
      <c r="G95" s="11"/>
      <c r="H95" s="11">
        <f>F95+G95</f>
        <v>3000000</v>
      </c>
    </row>
    <row r="96" spans="1:8" ht="12.75">
      <c r="A96" s="12" t="s">
        <v>201</v>
      </c>
      <c r="B96" s="13" t="s">
        <v>8</v>
      </c>
      <c r="C96" s="13" t="s">
        <v>32</v>
      </c>
      <c r="D96" s="13" t="s">
        <v>53</v>
      </c>
      <c r="E96" s="13"/>
      <c r="F96" s="15">
        <f aca="true" t="shared" si="14" ref="F96:H99">F97</f>
        <v>5859942.98</v>
      </c>
      <c r="G96" s="15">
        <f t="shared" si="14"/>
        <v>-5014132.2</v>
      </c>
      <c r="H96" s="15">
        <f t="shared" si="14"/>
        <v>845810.7800000003</v>
      </c>
    </row>
    <row r="97" spans="1:8" ht="25.5">
      <c r="A97" s="12" t="s">
        <v>202</v>
      </c>
      <c r="B97" s="13" t="s">
        <v>8</v>
      </c>
      <c r="C97" s="13" t="s">
        <v>32</v>
      </c>
      <c r="D97" s="13" t="s">
        <v>54</v>
      </c>
      <c r="E97" s="13"/>
      <c r="F97" s="15">
        <f t="shared" si="14"/>
        <v>5859942.98</v>
      </c>
      <c r="G97" s="15">
        <f t="shared" si="14"/>
        <v>-5014132.2</v>
      </c>
      <c r="H97" s="15">
        <f t="shared" si="14"/>
        <v>845810.7800000003</v>
      </c>
    </row>
    <row r="98" spans="1:8" ht="25.5">
      <c r="A98" s="12" t="s">
        <v>203</v>
      </c>
      <c r="B98" s="13" t="s">
        <v>8</v>
      </c>
      <c r="C98" s="13" t="s">
        <v>32</v>
      </c>
      <c r="D98" s="13" t="s">
        <v>55</v>
      </c>
      <c r="E98" s="13"/>
      <c r="F98" s="15">
        <f t="shared" si="14"/>
        <v>5859942.98</v>
      </c>
      <c r="G98" s="15">
        <f t="shared" si="14"/>
        <v>-5014132.2</v>
      </c>
      <c r="H98" s="15">
        <f t="shared" si="14"/>
        <v>845810.7800000003</v>
      </c>
    </row>
    <row r="99" spans="1:8" ht="12.75">
      <c r="A99" s="12" t="s">
        <v>168</v>
      </c>
      <c r="B99" s="13" t="s">
        <v>8</v>
      </c>
      <c r="C99" s="13" t="s">
        <v>32</v>
      </c>
      <c r="D99" s="13" t="s">
        <v>55</v>
      </c>
      <c r="E99" s="13" t="s">
        <v>18</v>
      </c>
      <c r="F99" s="15">
        <f t="shared" si="14"/>
        <v>5859942.98</v>
      </c>
      <c r="G99" s="15">
        <f t="shared" si="14"/>
        <v>-5014132.2</v>
      </c>
      <c r="H99" s="15">
        <f t="shared" si="14"/>
        <v>845810.7800000003</v>
      </c>
    </row>
    <row r="100" spans="1:8" ht="12.75">
      <c r="A100" s="10" t="s">
        <v>179</v>
      </c>
      <c r="B100" s="9" t="s">
        <v>8</v>
      </c>
      <c r="C100" s="9" t="s">
        <v>32</v>
      </c>
      <c r="D100" s="9" t="s">
        <v>55</v>
      </c>
      <c r="E100" s="9" t="s">
        <v>31</v>
      </c>
      <c r="F100" s="11">
        <v>5859942.98</v>
      </c>
      <c r="G100" s="11">
        <f>-470253.6-185000-2662721.6-1696157</f>
        <v>-5014132.2</v>
      </c>
      <c r="H100" s="11">
        <f>F100+G100</f>
        <v>845810.7800000003</v>
      </c>
    </row>
    <row r="101" spans="1:8" ht="25.5">
      <c r="A101" s="12" t="s">
        <v>204</v>
      </c>
      <c r="B101" s="13" t="s">
        <v>8</v>
      </c>
      <c r="C101" s="13" t="s">
        <v>56</v>
      </c>
      <c r="D101" s="13"/>
      <c r="E101" s="13"/>
      <c r="F101" s="15">
        <f>F102+F111</f>
        <v>550000</v>
      </c>
      <c r="G101" s="15">
        <f>G102+G111</f>
        <v>185000</v>
      </c>
      <c r="H101" s="15">
        <f>H102+H111</f>
        <v>735000</v>
      </c>
    </row>
    <row r="102" spans="1:8" ht="38.25">
      <c r="A102" s="12" t="s">
        <v>205</v>
      </c>
      <c r="B102" s="13" t="s">
        <v>8</v>
      </c>
      <c r="C102" s="13" t="s">
        <v>57</v>
      </c>
      <c r="D102" s="13"/>
      <c r="E102" s="13"/>
      <c r="F102" s="15">
        <f aca="true" t="shared" si="15" ref="F102:H106">F103</f>
        <v>550000</v>
      </c>
      <c r="G102" s="15">
        <f t="shared" si="15"/>
        <v>-415000</v>
      </c>
      <c r="H102" s="15">
        <f t="shared" si="15"/>
        <v>135000</v>
      </c>
    </row>
    <row r="103" spans="1:8" ht="38.25">
      <c r="A103" s="12" t="s">
        <v>181</v>
      </c>
      <c r="B103" s="13" t="s">
        <v>8</v>
      </c>
      <c r="C103" s="13" t="s">
        <v>57</v>
      </c>
      <c r="D103" s="13" t="s">
        <v>33</v>
      </c>
      <c r="E103" s="13"/>
      <c r="F103" s="15">
        <f t="shared" si="15"/>
        <v>550000</v>
      </c>
      <c r="G103" s="15">
        <f t="shared" si="15"/>
        <v>-415000</v>
      </c>
      <c r="H103" s="15">
        <f t="shared" si="15"/>
        <v>135000</v>
      </c>
    </row>
    <row r="104" spans="1:8" ht="25.5">
      <c r="A104" s="12" t="s">
        <v>206</v>
      </c>
      <c r="B104" s="13" t="s">
        <v>8</v>
      </c>
      <c r="C104" s="13" t="s">
        <v>57</v>
      </c>
      <c r="D104" s="13" t="s">
        <v>58</v>
      </c>
      <c r="E104" s="13"/>
      <c r="F104" s="15">
        <f>F105+F108</f>
        <v>550000</v>
      </c>
      <c r="G104" s="15">
        <f>G105+G108</f>
        <v>-415000</v>
      </c>
      <c r="H104" s="15">
        <f>H105+H108</f>
        <v>135000</v>
      </c>
    </row>
    <row r="105" spans="1:8" ht="51">
      <c r="A105" s="12" t="s">
        <v>207</v>
      </c>
      <c r="B105" s="13" t="s">
        <v>8</v>
      </c>
      <c r="C105" s="13" t="s">
        <v>57</v>
      </c>
      <c r="D105" s="13" t="s">
        <v>59</v>
      </c>
      <c r="E105" s="13"/>
      <c r="F105" s="15">
        <f t="shared" si="15"/>
        <v>515000</v>
      </c>
      <c r="G105" s="15">
        <f t="shared" si="15"/>
        <v>-415000</v>
      </c>
      <c r="H105" s="15">
        <f t="shared" si="15"/>
        <v>100000</v>
      </c>
    </row>
    <row r="106" spans="1:8" ht="25.5">
      <c r="A106" s="12" t="s">
        <v>166</v>
      </c>
      <c r="B106" s="13" t="s">
        <v>8</v>
      </c>
      <c r="C106" s="13" t="s">
        <v>57</v>
      </c>
      <c r="D106" s="13" t="s">
        <v>59</v>
      </c>
      <c r="E106" s="13" t="s">
        <v>16</v>
      </c>
      <c r="F106" s="15">
        <f t="shared" si="15"/>
        <v>515000</v>
      </c>
      <c r="G106" s="15">
        <f t="shared" si="15"/>
        <v>-415000</v>
      </c>
      <c r="H106" s="15">
        <f t="shared" si="15"/>
        <v>100000</v>
      </c>
    </row>
    <row r="107" spans="1:8" ht="25.5">
      <c r="A107" s="10" t="s">
        <v>167</v>
      </c>
      <c r="B107" s="9" t="s">
        <v>8</v>
      </c>
      <c r="C107" s="9" t="s">
        <v>57</v>
      </c>
      <c r="D107" s="9" t="s">
        <v>59</v>
      </c>
      <c r="E107" s="9" t="s">
        <v>17</v>
      </c>
      <c r="F107" s="11">
        <v>515000</v>
      </c>
      <c r="G107" s="11">
        <v>-415000</v>
      </c>
      <c r="H107" s="11">
        <f>F107+G107</f>
        <v>100000</v>
      </c>
    </row>
    <row r="108" spans="1:8" ht="72">
      <c r="A108" s="28" t="s">
        <v>306</v>
      </c>
      <c r="B108" s="13" t="s">
        <v>8</v>
      </c>
      <c r="C108" s="13" t="s">
        <v>57</v>
      </c>
      <c r="D108" s="13" t="s">
        <v>307</v>
      </c>
      <c r="E108" s="13"/>
      <c r="F108" s="27">
        <f aca="true" t="shared" si="16" ref="F108:H109">F109</f>
        <v>35000</v>
      </c>
      <c r="G108" s="27">
        <f t="shared" si="16"/>
        <v>0</v>
      </c>
      <c r="H108" s="27">
        <f t="shared" si="16"/>
        <v>35000</v>
      </c>
    </row>
    <row r="109" spans="1:8" ht="12.75">
      <c r="A109" s="12" t="s">
        <v>227</v>
      </c>
      <c r="B109" s="13" t="s">
        <v>8</v>
      </c>
      <c r="C109" s="13" t="s">
        <v>57</v>
      </c>
      <c r="D109" s="13" t="s">
        <v>307</v>
      </c>
      <c r="E109" s="13" t="s">
        <v>79</v>
      </c>
      <c r="F109" s="27">
        <f t="shared" si="16"/>
        <v>35000</v>
      </c>
      <c r="G109" s="27">
        <f t="shared" si="16"/>
        <v>0</v>
      </c>
      <c r="H109" s="27">
        <f t="shared" si="16"/>
        <v>35000</v>
      </c>
    </row>
    <row r="110" spans="1:8" ht="12.75">
      <c r="A110" s="10" t="s">
        <v>228</v>
      </c>
      <c r="B110" s="9" t="s">
        <v>8</v>
      </c>
      <c r="C110" s="9" t="s">
        <v>57</v>
      </c>
      <c r="D110" s="9" t="s">
        <v>307</v>
      </c>
      <c r="E110" s="9" t="s">
        <v>80</v>
      </c>
      <c r="F110" s="11">
        <v>35000</v>
      </c>
      <c r="G110" s="11"/>
      <c r="H110" s="11">
        <f>F110+G110</f>
        <v>35000</v>
      </c>
    </row>
    <row r="111" spans="1:8" ht="27.75" customHeight="1">
      <c r="A111" s="12" t="s">
        <v>323</v>
      </c>
      <c r="B111" s="13" t="s">
        <v>8</v>
      </c>
      <c r="C111" s="13" t="s">
        <v>322</v>
      </c>
      <c r="D111" s="9"/>
      <c r="E111" s="9"/>
      <c r="F111" s="27">
        <f>F112</f>
        <v>0</v>
      </c>
      <c r="G111" s="27">
        <f aca="true" t="shared" si="17" ref="G111:H115">G112</f>
        <v>600000</v>
      </c>
      <c r="H111" s="27">
        <f t="shared" si="17"/>
        <v>600000</v>
      </c>
    </row>
    <row r="112" spans="1:8" ht="38.25">
      <c r="A112" s="12" t="s">
        <v>181</v>
      </c>
      <c r="B112" s="13" t="s">
        <v>8</v>
      </c>
      <c r="C112" s="13" t="s">
        <v>322</v>
      </c>
      <c r="D112" s="13" t="s">
        <v>33</v>
      </c>
      <c r="E112" s="13"/>
      <c r="F112" s="27">
        <f>F113</f>
        <v>0</v>
      </c>
      <c r="G112" s="27">
        <f t="shared" si="17"/>
        <v>600000</v>
      </c>
      <c r="H112" s="27">
        <f t="shared" si="17"/>
        <v>600000</v>
      </c>
    </row>
    <row r="113" spans="1:8" ht="25.5">
      <c r="A113" s="12" t="s">
        <v>206</v>
      </c>
      <c r="B113" s="13" t="s">
        <v>8</v>
      </c>
      <c r="C113" s="13" t="s">
        <v>322</v>
      </c>
      <c r="D113" s="13" t="s">
        <v>58</v>
      </c>
      <c r="E113" s="13"/>
      <c r="F113" s="27">
        <f>F114</f>
        <v>0</v>
      </c>
      <c r="G113" s="27">
        <f t="shared" si="17"/>
        <v>600000</v>
      </c>
      <c r="H113" s="27">
        <f t="shared" si="17"/>
        <v>600000</v>
      </c>
    </row>
    <row r="114" spans="1:8" ht="51">
      <c r="A114" s="12" t="s">
        <v>207</v>
      </c>
      <c r="B114" s="13" t="s">
        <v>8</v>
      </c>
      <c r="C114" s="13" t="s">
        <v>322</v>
      </c>
      <c r="D114" s="13" t="s">
        <v>59</v>
      </c>
      <c r="E114" s="13"/>
      <c r="F114" s="27">
        <f>F115</f>
        <v>0</v>
      </c>
      <c r="G114" s="27">
        <f t="shared" si="17"/>
        <v>600000</v>
      </c>
      <c r="H114" s="27">
        <f t="shared" si="17"/>
        <v>600000</v>
      </c>
    </row>
    <row r="115" spans="1:8" ht="25.5">
      <c r="A115" s="12" t="s">
        <v>166</v>
      </c>
      <c r="B115" s="13" t="s">
        <v>8</v>
      </c>
      <c r="C115" s="13" t="s">
        <v>322</v>
      </c>
      <c r="D115" s="13" t="s">
        <v>59</v>
      </c>
      <c r="E115" s="13" t="s">
        <v>16</v>
      </c>
      <c r="F115" s="27">
        <f>F116</f>
        <v>0</v>
      </c>
      <c r="G115" s="27">
        <f t="shared" si="17"/>
        <v>600000</v>
      </c>
      <c r="H115" s="27">
        <f t="shared" si="17"/>
        <v>600000</v>
      </c>
    </row>
    <row r="116" spans="1:8" ht="25.5">
      <c r="A116" s="10" t="s">
        <v>167</v>
      </c>
      <c r="B116" s="9" t="s">
        <v>8</v>
      </c>
      <c r="C116" s="9" t="s">
        <v>322</v>
      </c>
      <c r="D116" s="9" t="s">
        <v>59</v>
      </c>
      <c r="E116" s="9" t="s">
        <v>17</v>
      </c>
      <c r="F116" s="11"/>
      <c r="G116" s="11">
        <v>600000</v>
      </c>
      <c r="H116" s="11">
        <f>F116+G116</f>
        <v>600000</v>
      </c>
    </row>
    <row r="117" spans="1:8" ht="12.75">
      <c r="A117" s="12" t="s">
        <v>208</v>
      </c>
      <c r="B117" s="13" t="s">
        <v>8</v>
      </c>
      <c r="C117" s="13" t="s">
        <v>60</v>
      </c>
      <c r="D117" s="13"/>
      <c r="E117" s="13"/>
      <c r="F117" s="15">
        <f>F118+F136</f>
        <v>24391812.6</v>
      </c>
      <c r="G117" s="15">
        <f>G118+G136</f>
        <v>22023290.04</v>
      </c>
      <c r="H117" s="15">
        <f>H118+H136</f>
        <v>46415102.64</v>
      </c>
    </row>
    <row r="118" spans="1:8" ht="12.75">
      <c r="A118" s="12" t="s">
        <v>209</v>
      </c>
      <c r="B118" s="13" t="s">
        <v>8</v>
      </c>
      <c r="C118" s="13" t="s">
        <v>61</v>
      </c>
      <c r="D118" s="13"/>
      <c r="E118" s="13"/>
      <c r="F118" s="15">
        <f>F124+F119</f>
        <v>21670000</v>
      </c>
      <c r="G118" s="15">
        <f>G124+G119</f>
        <v>22023290.04</v>
      </c>
      <c r="H118" s="15">
        <f>H124+H119</f>
        <v>43693290.04</v>
      </c>
    </row>
    <row r="119" spans="1:8" ht="51">
      <c r="A119" s="12" t="s">
        <v>189</v>
      </c>
      <c r="B119" s="13" t="s">
        <v>8</v>
      </c>
      <c r="C119" s="13" t="s">
        <v>61</v>
      </c>
      <c r="D119" s="13" t="s">
        <v>41</v>
      </c>
      <c r="E119" s="13"/>
      <c r="F119" s="15">
        <f>F120</f>
        <v>0</v>
      </c>
      <c r="G119" s="15">
        <f aca="true" t="shared" si="18" ref="G119:H122">G120</f>
        <v>150000</v>
      </c>
      <c r="H119" s="15">
        <f t="shared" si="18"/>
        <v>150000</v>
      </c>
    </row>
    <row r="120" spans="1:8" ht="38.25">
      <c r="A120" s="12" t="s">
        <v>190</v>
      </c>
      <c r="B120" s="13" t="s">
        <v>8</v>
      </c>
      <c r="C120" s="13" t="s">
        <v>61</v>
      </c>
      <c r="D120" s="13" t="s">
        <v>42</v>
      </c>
      <c r="E120" s="13"/>
      <c r="F120" s="15">
        <f>F121</f>
        <v>0</v>
      </c>
      <c r="G120" s="15">
        <f t="shared" si="18"/>
        <v>150000</v>
      </c>
      <c r="H120" s="15">
        <f t="shared" si="18"/>
        <v>150000</v>
      </c>
    </row>
    <row r="121" spans="1:8" ht="51">
      <c r="A121" s="12" t="s">
        <v>191</v>
      </c>
      <c r="B121" s="13" t="s">
        <v>8</v>
      </c>
      <c r="C121" s="13" t="s">
        <v>61</v>
      </c>
      <c r="D121" s="13" t="s">
        <v>43</v>
      </c>
      <c r="E121" s="13"/>
      <c r="F121" s="15">
        <f>F122</f>
        <v>0</v>
      </c>
      <c r="G121" s="15">
        <f t="shared" si="18"/>
        <v>150000</v>
      </c>
      <c r="H121" s="15">
        <f t="shared" si="18"/>
        <v>150000</v>
      </c>
    </row>
    <row r="122" spans="1:8" ht="25.5">
      <c r="A122" s="12" t="s">
        <v>166</v>
      </c>
      <c r="B122" s="13" t="s">
        <v>8</v>
      </c>
      <c r="C122" s="13" t="s">
        <v>61</v>
      </c>
      <c r="D122" s="13" t="s">
        <v>43</v>
      </c>
      <c r="E122" s="13" t="s">
        <v>16</v>
      </c>
      <c r="F122" s="15">
        <f>F123</f>
        <v>0</v>
      </c>
      <c r="G122" s="15">
        <f t="shared" si="18"/>
        <v>150000</v>
      </c>
      <c r="H122" s="15">
        <f t="shared" si="18"/>
        <v>150000</v>
      </c>
    </row>
    <row r="123" spans="1:8" ht="29.25" customHeight="1">
      <c r="A123" s="10" t="s">
        <v>167</v>
      </c>
      <c r="B123" s="9" t="s">
        <v>8</v>
      </c>
      <c r="C123" s="9" t="s">
        <v>61</v>
      </c>
      <c r="D123" s="9" t="s">
        <v>43</v>
      </c>
      <c r="E123" s="9" t="s">
        <v>17</v>
      </c>
      <c r="F123" s="33"/>
      <c r="G123" s="33">
        <v>150000</v>
      </c>
      <c r="H123" s="11">
        <f>F123+G123</f>
        <v>150000</v>
      </c>
    </row>
    <row r="124" spans="1:8" ht="38.25">
      <c r="A124" s="12" t="s">
        <v>210</v>
      </c>
      <c r="B124" s="13" t="s">
        <v>8</v>
      </c>
      <c r="C124" s="13" t="s">
        <v>61</v>
      </c>
      <c r="D124" s="13" t="s">
        <v>62</v>
      </c>
      <c r="E124" s="13"/>
      <c r="F124" s="15">
        <f>F125+F131</f>
        <v>21670000</v>
      </c>
      <c r="G124" s="15">
        <f>G125+G131</f>
        <v>21873290.04</v>
      </c>
      <c r="H124" s="15">
        <f>H125+H131</f>
        <v>43543290.04</v>
      </c>
    </row>
    <row r="125" spans="1:8" ht="25.5">
      <c r="A125" s="12" t="s">
        <v>211</v>
      </c>
      <c r="B125" s="13" t="s">
        <v>8</v>
      </c>
      <c r="C125" s="13" t="s">
        <v>61</v>
      </c>
      <c r="D125" s="13" t="s">
        <v>63</v>
      </c>
      <c r="E125" s="13"/>
      <c r="F125" s="15">
        <f>F126</f>
        <v>21670000</v>
      </c>
      <c r="G125" s="15">
        <f>G126</f>
        <v>363511.05000000005</v>
      </c>
      <c r="H125" s="15">
        <f>H126</f>
        <v>22033511.05</v>
      </c>
    </row>
    <row r="126" spans="1:8" ht="51">
      <c r="A126" s="12" t="s">
        <v>212</v>
      </c>
      <c r="B126" s="13" t="s">
        <v>8</v>
      </c>
      <c r="C126" s="13" t="s">
        <v>61</v>
      </c>
      <c r="D126" s="13" t="s">
        <v>64</v>
      </c>
      <c r="E126" s="13"/>
      <c r="F126" s="15">
        <f>F127+F129</f>
        <v>21670000</v>
      </c>
      <c r="G126" s="15">
        <f>G127+G129</f>
        <v>363511.05000000005</v>
      </c>
      <c r="H126" s="15">
        <f>H127+H129</f>
        <v>22033511.05</v>
      </c>
    </row>
    <row r="127" spans="1:8" ht="25.5">
      <c r="A127" s="12" t="s">
        <v>166</v>
      </c>
      <c r="B127" s="13" t="s">
        <v>8</v>
      </c>
      <c r="C127" s="13" t="s">
        <v>61</v>
      </c>
      <c r="D127" s="13" t="s">
        <v>64</v>
      </c>
      <c r="E127" s="13" t="s">
        <v>16</v>
      </c>
      <c r="F127" s="15">
        <f>F128</f>
        <v>6670000</v>
      </c>
      <c r="G127" s="15">
        <f>G128</f>
        <v>363511.05000000005</v>
      </c>
      <c r="H127" s="15">
        <f>H128</f>
        <v>7033511.05</v>
      </c>
    </row>
    <row r="128" spans="1:8" ht="25.5">
      <c r="A128" s="10" t="s">
        <v>167</v>
      </c>
      <c r="B128" s="9" t="s">
        <v>8</v>
      </c>
      <c r="C128" s="9" t="s">
        <v>61</v>
      </c>
      <c r="D128" s="9" t="s">
        <v>64</v>
      </c>
      <c r="E128" s="9" t="s">
        <v>17</v>
      </c>
      <c r="F128" s="11">
        <v>6670000</v>
      </c>
      <c r="G128" s="11">
        <f>-536488.95+300000+100000+500000</f>
        <v>363511.05000000005</v>
      </c>
      <c r="H128" s="11">
        <f>F128+G128</f>
        <v>7033511.05</v>
      </c>
    </row>
    <row r="129" spans="1:8" ht="12.75">
      <c r="A129" s="12" t="s">
        <v>168</v>
      </c>
      <c r="B129" s="13" t="s">
        <v>8</v>
      </c>
      <c r="C129" s="13" t="s">
        <v>61</v>
      </c>
      <c r="D129" s="13" t="s">
        <v>64</v>
      </c>
      <c r="E129" s="13" t="s">
        <v>18</v>
      </c>
      <c r="F129" s="15">
        <f>F130</f>
        <v>15000000</v>
      </c>
      <c r="G129" s="15">
        <f>G130</f>
        <v>0</v>
      </c>
      <c r="H129" s="15">
        <f>H130</f>
        <v>15000000</v>
      </c>
    </row>
    <row r="130" spans="1:8" ht="44.25" customHeight="1">
      <c r="A130" s="10" t="s">
        <v>197</v>
      </c>
      <c r="B130" s="9" t="s">
        <v>8</v>
      </c>
      <c r="C130" s="9" t="s">
        <v>61</v>
      </c>
      <c r="D130" s="9" t="s">
        <v>64</v>
      </c>
      <c r="E130" s="9" t="s">
        <v>49</v>
      </c>
      <c r="F130" s="11">
        <v>15000000</v>
      </c>
      <c r="G130" s="11"/>
      <c r="H130" s="11">
        <f>F130+G130</f>
        <v>15000000</v>
      </c>
    </row>
    <row r="131" spans="1:8" ht="12.75">
      <c r="A131" s="31" t="s">
        <v>317</v>
      </c>
      <c r="B131" s="32" t="s">
        <v>8</v>
      </c>
      <c r="C131" s="32" t="s">
        <v>61</v>
      </c>
      <c r="D131" s="32" t="s">
        <v>315</v>
      </c>
      <c r="E131" s="32"/>
      <c r="F131" s="27">
        <f aca="true" t="shared" si="19" ref="F131:H132">F132</f>
        <v>0</v>
      </c>
      <c r="G131" s="27">
        <f t="shared" si="19"/>
        <v>21509778.99</v>
      </c>
      <c r="H131" s="27">
        <f t="shared" si="19"/>
        <v>21509778.99</v>
      </c>
    </row>
    <row r="132" spans="1:8" ht="27" customHeight="1">
      <c r="A132" s="31" t="s">
        <v>318</v>
      </c>
      <c r="B132" s="32" t="s">
        <v>8</v>
      </c>
      <c r="C132" s="32" t="s">
        <v>61</v>
      </c>
      <c r="D132" s="32" t="s">
        <v>316</v>
      </c>
      <c r="E132" s="32"/>
      <c r="F132" s="27">
        <f t="shared" si="19"/>
        <v>0</v>
      </c>
      <c r="G132" s="27">
        <f t="shared" si="19"/>
        <v>21509778.99</v>
      </c>
      <c r="H132" s="27">
        <f t="shared" si="19"/>
        <v>21509778.99</v>
      </c>
    </row>
    <row r="133" spans="1:8" ht="25.5">
      <c r="A133" s="31" t="s">
        <v>166</v>
      </c>
      <c r="B133" s="32" t="s">
        <v>8</v>
      </c>
      <c r="C133" s="32" t="s">
        <v>61</v>
      </c>
      <c r="D133" s="32" t="s">
        <v>316</v>
      </c>
      <c r="E133" s="32" t="s">
        <v>16</v>
      </c>
      <c r="F133" s="27">
        <f>F134+F135</f>
        <v>0</v>
      </c>
      <c r="G133" s="27">
        <f>G134+G135</f>
        <v>21509778.99</v>
      </c>
      <c r="H133" s="27">
        <f>H134+H135</f>
        <v>21509778.99</v>
      </c>
    </row>
    <row r="134" spans="1:8" ht="28.5" customHeight="1">
      <c r="A134" s="29" t="s">
        <v>324</v>
      </c>
      <c r="B134" s="30" t="s">
        <v>8</v>
      </c>
      <c r="C134" s="30" t="s">
        <v>61</v>
      </c>
      <c r="D134" s="30" t="s">
        <v>316</v>
      </c>
      <c r="E134" s="30" t="s">
        <v>17</v>
      </c>
      <c r="F134" s="11"/>
      <c r="G134" s="11">
        <v>20434290.04</v>
      </c>
      <c r="H134" s="11">
        <f>F134+G134</f>
        <v>20434290.04</v>
      </c>
    </row>
    <row r="135" spans="1:8" ht="43.5" customHeight="1">
      <c r="A135" s="29" t="s">
        <v>325</v>
      </c>
      <c r="B135" s="30" t="s">
        <v>8</v>
      </c>
      <c r="C135" s="30" t="s">
        <v>61</v>
      </c>
      <c r="D135" s="30" t="s">
        <v>316</v>
      </c>
      <c r="E135" s="30" t="s">
        <v>17</v>
      </c>
      <c r="F135" s="11"/>
      <c r="G135" s="11">
        <v>1075488.95</v>
      </c>
      <c r="H135" s="11">
        <f>F135+G135</f>
        <v>1075488.95</v>
      </c>
    </row>
    <row r="136" spans="1:8" ht="12.75">
      <c r="A136" s="12" t="s">
        <v>213</v>
      </c>
      <c r="B136" s="13" t="s">
        <v>8</v>
      </c>
      <c r="C136" s="13" t="s">
        <v>65</v>
      </c>
      <c r="D136" s="13"/>
      <c r="E136" s="13"/>
      <c r="F136" s="15">
        <f>F137+F142+F152+F169</f>
        <v>2721812.6</v>
      </c>
      <c r="G136" s="15">
        <f>G137+G142+G152+G169</f>
        <v>2.1827852025868566E-13</v>
      </c>
      <c r="H136" s="15">
        <f>H137+H142+H152+H169</f>
        <v>2721812.6</v>
      </c>
    </row>
    <row r="137" spans="1:8" ht="51">
      <c r="A137" s="12" t="s">
        <v>189</v>
      </c>
      <c r="B137" s="13" t="s">
        <v>8</v>
      </c>
      <c r="C137" s="13" t="s">
        <v>65</v>
      </c>
      <c r="D137" s="13" t="s">
        <v>41</v>
      </c>
      <c r="E137" s="13"/>
      <c r="F137" s="15">
        <f aca="true" t="shared" si="20" ref="F137:H140">F138</f>
        <v>150000</v>
      </c>
      <c r="G137" s="15">
        <f t="shared" si="20"/>
        <v>0</v>
      </c>
      <c r="H137" s="15">
        <f t="shared" si="20"/>
        <v>150000</v>
      </c>
    </row>
    <row r="138" spans="1:8" ht="42" customHeight="1">
      <c r="A138" s="12" t="s">
        <v>190</v>
      </c>
      <c r="B138" s="13" t="s">
        <v>8</v>
      </c>
      <c r="C138" s="13" t="s">
        <v>65</v>
      </c>
      <c r="D138" s="13" t="s">
        <v>42</v>
      </c>
      <c r="E138" s="13"/>
      <c r="F138" s="15">
        <f t="shared" si="20"/>
        <v>150000</v>
      </c>
      <c r="G138" s="15">
        <f t="shared" si="20"/>
        <v>0</v>
      </c>
      <c r="H138" s="15">
        <f t="shared" si="20"/>
        <v>150000</v>
      </c>
    </row>
    <row r="139" spans="1:8" ht="51">
      <c r="A139" s="12" t="s">
        <v>191</v>
      </c>
      <c r="B139" s="13" t="s">
        <v>8</v>
      </c>
      <c r="C139" s="13" t="s">
        <v>65</v>
      </c>
      <c r="D139" s="13" t="s">
        <v>43</v>
      </c>
      <c r="E139" s="13"/>
      <c r="F139" s="15">
        <f t="shared" si="20"/>
        <v>150000</v>
      </c>
      <c r="G139" s="15">
        <f t="shared" si="20"/>
        <v>0</v>
      </c>
      <c r="H139" s="15">
        <f t="shared" si="20"/>
        <v>150000</v>
      </c>
    </row>
    <row r="140" spans="1:8" ht="25.5">
      <c r="A140" s="12" t="s">
        <v>166</v>
      </c>
      <c r="B140" s="13" t="s">
        <v>8</v>
      </c>
      <c r="C140" s="13" t="s">
        <v>65</v>
      </c>
      <c r="D140" s="13" t="s">
        <v>43</v>
      </c>
      <c r="E140" s="13" t="s">
        <v>16</v>
      </c>
      <c r="F140" s="15">
        <f t="shared" si="20"/>
        <v>150000</v>
      </c>
      <c r="G140" s="15">
        <f t="shared" si="20"/>
        <v>0</v>
      </c>
      <c r="H140" s="15">
        <f t="shared" si="20"/>
        <v>150000</v>
      </c>
    </row>
    <row r="141" spans="1:8" ht="25.5">
      <c r="A141" s="10" t="s">
        <v>167</v>
      </c>
      <c r="B141" s="9" t="s">
        <v>8</v>
      </c>
      <c r="C141" s="9" t="s">
        <v>65</v>
      </c>
      <c r="D141" s="9" t="s">
        <v>43</v>
      </c>
      <c r="E141" s="9" t="s">
        <v>17</v>
      </c>
      <c r="F141" s="11">
        <v>150000</v>
      </c>
      <c r="G141" s="11"/>
      <c r="H141" s="11">
        <f>F141+G141</f>
        <v>150000</v>
      </c>
    </row>
    <row r="142" spans="1:8" ht="38.25">
      <c r="A142" s="12" t="s">
        <v>214</v>
      </c>
      <c r="B142" s="13" t="s">
        <v>8</v>
      </c>
      <c r="C142" s="13" t="s">
        <v>65</v>
      </c>
      <c r="D142" s="13" t="s">
        <v>66</v>
      </c>
      <c r="E142" s="13"/>
      <c r="F142" s="15">
        <f>F143</f>
        <v>600000</v>
      </c>
      <c r="G142" s="15">
        <f>G143</f>
        <v>0</v>
      </c>
      <c r="H142" s="15">
        <f>H143</f>
        <v>600000</v>
      </c>
    </row>
    <row r="143" spans="1:8" ht="25.5">
      <c r="A143" s="12" t="s">
        <v>215</v>
      </c>
      <c r="B143" s="13" t="s">
        <v>8</v>
      </c>
      <c r="C143" s="13" t="s">
        <v>65</v>
      </c>
      <c r="D143" s="13" t="s">
        <v>67</v>
      </c>
      <c r="E143" s="13"/>
      <c r="F143" s="15">
        <f>F144+F149</f>
        <v>600000</v>
      </c>
      <c r="G143" s="15">
        <f>G144+G149</f>
        <v>0</v>
      </c>
      <c r="H143" s="15">
        <f>H144+H149</f>
        <v>600000</v>
      </c>
    </row>
    <row r="144" spans="1:8" ht="12.75">
      <c r="A144" s="12" t="s">
        <v>216</v>
      </c>
      <c r="B144" s="13" t="s">
        <v>8</v>
      </c>
      <c r="C144" s="13" t="s">
        <v>65</v>
      </c>
      <c r="D144" s="13" t="s">
        <v>68</v>
      </c>
      <c r="E144" s="13"/>
      <c r="F144" s="15">
        <f>F145+F147</f>
        <v>300000</v>
      </c>
      <c r="G144" s="15">
        <f>G145+G147</f>
        <v>0</v>
      </c>
      <c r="H144" s="15">
        <f>H145+H147</f>
        <v>300000</v>
      </c>
    </row>
    <row r="145" spans="1:8" ht="25.5">
      <c r="A145" s="12" t="s">
        <v>166</v>
      </c>
      <c r="B145" s="13" t="s">
        <v>8</v>
      </c>
      <c r="C145" s="13" t="s">
        <v>65</v>
      </c>
      <c r="D145" s="13" t="s">
        <v>68</v>
      </c>
      <c r="E145" s="13" t="s">
        <v>16</v>
      </c>
      <c r="F145" s="15">
        <f>F146</f>
        <v>100000</v>
      </c>
      <c r="G145" s="15">
        <f>G146</f>
        <v>0</v>
      </c>
      <c r="H145" s="15">
        <f>H146</f>
        <v>100000</v>
      </c>
    </row>
    <row r="146" spans="1:8" ht="25.5">
      <c r="A146" s="10" t="s">
        <v>167</v>
      </c>
      <c r="B146" s="9" t="s">
        <v>8</v>
      </c>
      <c r="C146" s="9" t="s">
        <v>65</v>
      </c>
      <c r="D146" s="9" t="s">
        <v>68</v>
      </c>
      <c r="E146" s="9" t="s">
        <v>17</v>
      </c>
      <c r="F146" s="11">
        <v>100000</v>
      </c>
      <c r="G146" s="11"/>
      <c r="H146" s="11">
        <f>F146+G146</f>
        <v>100000</v>
      </c>
    </row>
    <row r="147" spans="1:8" ht="25.5">
      <c r="A147" s="12" t="s">
        <v>184</v>
      </c>
      <c r="B147" s="13" t="s">
        <v>8</v>
      </c>
      <c r="C147" s="13" t="s">
        <v>65</v>
      </c>
      <c r="D147" s="13" t="s">
        <v>68</v>
      </c>
      <c r="E147" s="13" t="s">
        <v>36</v>
      </c>
      <c r="F147" s="15">
        <f>F148</f>
        <v>200000</v>
      </c>
      <c r="G147" s="15">
        <f>G148</f>
        <v>0</v>
      </c>
      <c r="H147" s="15">
        <f>H148</f>
        <v>200000</v>
      </c>
    </row>
    <row r="148" spans="1:8" ht="12.75">
      <c r="A148" s="10" t="s">
        <v>217</v>
      </c>
      <c r="B148" s="9" t="s">
        <v>8</v>
      </c>
      <c r="C148" s="9" t="s">
        <v>65</v>
      </c>
      <c r="D148" s="9" t="s">
        <v>68</v>
      </c>
      <c r="E148" s="9" t="s">
        <v>69</v>
      </c>
      <c r="F148" s="11">
        <v>200000</v>
      </c>
      <c r="G148" s="11"/>
      <c r="H148" s="11">
        <f>F148+G148</f>
        <v>200000</v>
      </c>
    </row>
    <row r="149" spans="1:8" ht="38.25">
      <c r="A149" s="12" t="s">
        <v>218</v>
      </c>
      <c r="B149" s="13" t="s">
        <v>8</v>
      </c>
      <c r="C149" s="13" t="s">
        <v>65</v>
      </c>
      <c r="D149" s="13" t="s">
        <v>70</v>
      </c>
      <c r="E149" s="13"/>
      <c r="F149" s="15">
        <f aca="true" t="shared" si="21" ref="F149:H150">F150</f>
        <v>300000</v>
      </c>
      <c r="G149" s="15">
        <f t="shared" si="21"/>
        <v>0</v>
      </c>
      <c r="H149" s="15">
        <f t="shared" si="21"/>
        <v>300000</v>
      </c>
    </row>
    <row r="150" spans="1:8" ht="25.5">
      <c r="A150" s="12" t="s">
        <v>184</v>
      </c>
      <c r="B150" s="13" t="s">
        <v>8</v>
      </c>
      <c r="C150" s="13" t="s">
        <v>65</v>
      </c>
      <c r="D150" s="13" t="s">
        <v>70</v>
      </c>
      <c r="E150" s="13" t="s">
        <v>36</v>
      </c>
      <c r="F150" s="15">
        <f t="shared" si="21"/>
        <v>300000</v>
      </c>
      <c r="G150" s="15">
        <f t="shared" si="21"/>
        <v>0</v>
      </c>
      <c r="H150" s="15">
        <f t="shared" si="21"/>
        <v>300000</v>
      </c>
    </row>
    <row r="151" spans="1:8" ht="12.75">
      <c r="A151" s="10" t="s">
        <v>217</v>
      </c>
      <c r="B151" s="9" t="s">
        <v>8</v>
      </c>
      <c r="C151" s="9" t="s">
        <v>65</v>
      </c>
      <c r="D151" s="9" t="s">
        <v>70</v>
      </c>
      <c r="E151" s="9" t="s">
        <v>69</v>
      </c>
      <c r="F151" s="11">
        <v>300000</v>
      </c>
      <c r="G151" s="11"/>
      <c r="H151" s="11">
        <f>F151+G151</f>
        <v>300000</v>
      </c>
    </row>
    <row r="152" spans="1:8" ht="51">
      <c r="A152" s="12" t="s">
        <v>219</v>
      </c>
      <c r="B152" s="13" t="s">
        <v>8</v>
      </c>
      <c r="C152" s="13" t="s">
        <v>65</v>
      </c>
      <c r="D152" s="13" t="s">
        <v>71</v>
      </c>
      <c r="E152" s="13"/>
      <c r="F152" s="15">
        <f>F153</f>
        <v>1771812.6</v>
      </c>
      <c r="G152" s="15">
        <f>G153</f>
        <v>2.1827852025868566E-13</v>
      </c>
      <c r="H152" s="15">
        <f>H153</f>
        <v>1771812.6</v>
      </c>
    </row>
    <row r="153" spans="1:8" ht="25.5">
      <c r="A153" s="12" t="s">
        <v>220</v>
      </c>
      <c r="B153" s="13" t="s">
        <v>8</v>
      </c>
      <c r="C153" s="13" t="s">
        <v>65</v>
      </c>
      <c r="D153" s="13" t="s">
        <v>72</v>
      </c>
      <c r="E153" s="13"/>
      <c r="F153" s="15">
        <f>F154+F157+F161+F165</f>
        <v>1771812.6</v>
      </c>
      <c r="G153" s="15">
        <f>G154+G157+G161+G165</f>
        <v>2.1827852025868566E-13</v>
      </c>
      <c r="H153" s="15">
        <f>H154+H157+H161+H165</f>
        <v>1771812.6</v>
      </c>
    </row>
    <row r="154" spans="1:8" ht="51">
      <c r="A154" s="12" t="s">
        <v>221</v>
      </c>
      <c r="B154" s="13" t="s">
        <v>8</v>
      </c>
      <c r="C154" s="13" t="s">
        <v>65</v>
      </c>
      <c r="D154" s="13" t="s">
        <v>73</v>
      </c>
      <c r="E154" s="13"/>
      <c r="F154" s="15">
        <f aca="true" t="shared" si="22" ref="F154:H155">F155</f>
        <v>358687.49</v>
      </c>
      <c r="G154" s="15">
        <f t="shared" si="22"/>
        <v>-0.01</v>
      </c>
      <c r="H154" s="15">
        <f t="shared" si="22"/>
        <v>358687.48</v>
      </c>
    </row>
    <row r="155" spans="1:8" ht="25.5">
      <c r="A155" s="12" t="s">
        <v>166</v>
      </c>
      <c r="B155" s="13" t="s">
        <v>8</v>
      </c>
      <c r="C155" s="13" t="s">
        <v>65</v>
      </c>
      <c r="D155" s="13" t="s">
        <v>73</v>
      </c>
      <c r="E155" s="13" t="s">
        <v>16</v>
      </c>
      <c r="F155" s="15">
        <f t="shared" si="22"/>
        <v>358687.49</v>
      </c>
      <c r="G155" s="15">
        <f t="shared" si="22"/>
        <v>-0.01</v>
      </c>
      <c r="H155" s="15">
        <f t="shared" si="22"/>
        <v>358687.48</v>
      </c>
    </row>
    <row r="156" spans="1:8" ht="25.5">
      <c r="A156" s="10" t="s">
        <v>167</v>
      </c>
      <c r="B156" s="9" t="s">
        <v>8</v>
      </c>
      <c r="C156" s="9" t="s">
        <v>65</v>
      </c>
      <c r="D156" s="9" t="s">
        <v>73</v>
      </c>
      <c r="E156" s="9" t="s">
        <v>17</v>
      </c>
      <c r="F156" s="11">
        <v>358687.49</v>
      </c>
      <c r="G156" s="11">
        <v>-0.01</v>
      </c>
      <c r="H156" s="11">
        <f>F156+G156</f>
        <v>358687.48</v>
      </c>
    </row>
    <row r="157" spans="1:8" ht="51">
      <c r="A157" s="12" t="s">
        <v>222</v>
      </c>
      <c r="B157" s="13" t="s">
        <v>8</v>
      </c>
      <c r="C157" s="13" t="s">
        <v>65</v>
      </c>
      <c r="D157" s="13" t="s">
        <v>74</v>
      </c>
      <c r="E157" s="13"/>
      <c r="F157" s="15">
        <f>F158</f>
        <v>38534</v>
      </c>
      <c r="G157" s="15">
        <f>G158</f>
        <v>0</v>
      </c>
      <c r="H157" s="15">
        <f>H158</f>
        <v>38534</v>
      </c>
    </row>
    <row r="158" spans="1:8" ht="25.5">
      <c r="A158" s="12" t="s">
        <v>166</v>
      </c>
      <c r="B158" s="13" t="s">
        <v>8</v>
      </c>
      <c r="C158" s="13" t="s">
        <v>65</v>
      </c>
      <c r="D158" s="13" t="s">
        <v>74</v>
      </c>
      <c r="E158" s="13" t="s">
        <v>16</v>
      </c>
      <c r="F158" s="15">
        <f>F159+F160</f>
        <v>38534</v>
      </c>
      <c r="G158" s="15">
        <f>G159+G160</f>
        <v>0</v>
      </c>
      <c r="H158" s="15">
        <f>H159+H160</f>
        <v>38534</v>
      </c>
    </row>
    <row r="159" spans="1:8" ht="25.5">
      <c r="A159" s="10" t="s">
        <v>324</v>
      </c>
      <c r="B159" s="9" t="s">
        <v>8</v>
      </c>
      <c r="C159" s="9" t="s">
        <v>65</v>
      </c>
      <c r="D159" s="9" t="s">
        <v>74</v>
      </c>
      <c r="E159" s="9" t="s">
        <v>17</v>
      </c>
      <c r="F159" s="11">
        <v>38534</v>
      </c>
      <c r="G159" s="11">
        <v>-3854</v>
      </c>
      <c r="H159" s="11">
        <f>F159+G159</f>
        <v>34680</v>
      </c>
    </row>
    <row r="160" spans="1:8" ht="38.25">
      <c r="A160" s="10" t="s">
        <v>325</v>
      </c>
      <c r="B160" s="9" t="s">
        <v>8</v>
      </c>
      <c r="C160" s="9" t="s">
        <v>65</v>
      </c>
      <c r="D160" s="9" t="s">
        <v>74</v>
      </c>
      <c r="E160" s="9" t="s">
        <v>17</v>
      </c>
      <c r="F160" s="11"/>
      <c r="G160" s="11">
        <v>3854</v>
      </c>
      <c r="H160" s="11">
        <f>F160+G160</f>
        <v>3854</v>
      </c>
    </row>
    <row r="161" spans="1:8" ht="38.25">
      <c r="A161" s="12" t="s">
        <v>223</v>
      </c>
      <c r="B161" s="13" t="s">
        <v>8</v>
      </c>
      <c r="C161" s="13" t="s">
        <v>65</v>
      </c>
      <c r="D161" s="13" t="s">
        <v>75</v>
      </c>
      <c r="E161" s="13"/>
      <c r="F161" s="15">
        <f>F162</f>
        <v>1263480</v>
      </c>
      <c r="G161" s="15">
        <f>G162</f>
        <v>0</v>
      </c>
      <c r="H161" s="15">
        <f>H162</f>
        <v>1263480</v>
      </c>
    </row>
    <row r="162" spans="1:8" ht="25.5">
      <c r="A162" s="12" t="s">
        <v>166</v>
      </c>
      <c r="B162" s="13" t="s">
        <v>8</v>
      </c>
      <c r="C162" s="13" t="s">
        <v>65</v>
      </c>
      <c r="D162" s="13" t="s">
        <v>75</v>
      </c>
      <c r="E162" s="13" t="s">
        <v>16</v>
      </c>
      <c r="F162" s="14">
        <f>F163+F164</f>
        <v>1263480</v>
      </c>
      <c r="G162" s="14">
        <f>G163+G164</f>
        <v>0</v>
      </c>
      <c r="H162" s="14">
        <f>H163+H164</f>
        <v>1263480</v>
      </c>
    </row>
    <row r="163" spans="1:8" ht="25.5">
      <c r="A163" s="10" t="s">
        <v>324</v>
      </c>
      <c r="B163" s="9" t="s">
        <v>8</v>
      </c>
      <c r="C163" s="9" t="s">
        <v>65</v>
      </c>
      <c r="D163" s="9" t="s">
        <v>75</v>
      </c>
      <c r="E163" s="9" t="s">
        <v>17</v>
      </c>
      <c r="F163" s="11">
        <v>1263480</v>
      </c>
      <c r="G163" s="11">
        <v>-126348</v>
      </c>
      <c r="H163" s="11">
        <f>F163+G163</f>
        <v>1137132</v>
      </c>
    </row>
    <row r="164" spans="1:8" ht="41.25" customHeight="1">
      <c r="A164" s="10" t="s">
        <v>325</v>
      </c>
      <c r="B164" s="9" t="s">
        <v>8</v>
      </c>
      <c r="C164" s="9" t="s">
        <v>65</v>
      </c>
      <c r="D164" s="9" t="s">
        <v>75</v>
      </c>
      <c r="E164" s="9" t="s">
        <v>17</v>
      </c>
      <c r="F164" s="11"/>
      <c r="G164" s="11">
        <v>126348</v>
      </c>
      <c r="H164" s="11">
        <f>F164+G164</f>
        <v>126348</v>
      </c>
    </row>
    <row r="165" spans="1:8" ht="121.5" customHeight="1">
      <c r="A165" s="12" t="s">
        <v>224</v>
      </c>
      <c r="B165" s="13" t="s">
        <v>8</v>
      </c>
      <c r="C165" s="13" t="s">
        <v>65</v>
      </c>
      <c r="D165" s="13" t="s">
        <v>76</v>
      </c>
      <c r="E165" s="13"/>
      <c r="F165" s="15">
        <f>F166</f>
        <v>111111.11</v>
      </c>
      <c r="G165" s="15">
        <f>G166</f>
        <v>0.010000000000218279</v>
      </c>
      <c r="H165" s="15">
        <f>H166</f>
        <v>111111.12</v>
      </c>
    </row>
    <row r="166" spans="1:8" ht="25.5">
      <c r="A166" s="12" t="s">
        <v>166</v>
      </c>
      <c r="B166" s="13" t="s">
        <v>8</v>
      </c>
      <c r="C166" s="13" t="s">
        <v>65</v>
      </c>
      <c r="D166" s="13" t="s">
        <v>76</v>
      </c>
      <c r="E166" s="13" t="s">
        <v>16</v>
      </c>
      <c r="F166" s="14">
        <f>F167+F168</f>
        <v>111111.11</v>
      </c>
      <c r="G166" s="14">
        <f>G167+G168</f>
        <v>0.010000000000218279</v>
      </c>
      <c r="H166" s="14">
        <f>H167+H168</f>
        <v>111111.12</v>
      </c>
    </row>
    <row r="167" spans="1:8" ht="27.75" customHeight="1">
      <c r="A167" s="10" t="s">
        <v>324</v>
      </c>
      <c r="B167" s="9" t="s">
        <v>8</v>
      </c>
      <c r="C167" s="9" t="s">
        <v>65</v>
      </c>
      <c r="D167" s="9" t="s">
        <v>76</v>
      </c>
      <c r="E167" s="9" t="s">
        <v>17</v>
      </c>
      <c r="F167" s="11">
        <v>111111.11</v>
      </c>
      <c r="G167" s="11">
        <v>-11111.11</v>
      </c>
      <c r="H167" s="11">
        <f>F167+G167</f>
        <v>100000</v>
      </c>
    </row>
    <row r="168" spans="1:8" ht="40.5" customHeight="1">
      <c r="A168" s="10" t="s">
        <v>325</v>
      </c>
      <c r="B168" s="9" t="s">
        <v>8</v>
      </c>
      <c r="C168" s="9" t="s">
        <v>65</v>
      </c>
      <c r="D168" s="9" t="s">
        <v>76</v>
      </c>
      <c r="E168" s="9" t="s">
        <v>17</v>
      </c>
      <c r="F168" s="11"/>
      <c r="G168" s="11">
        <v>11111.12</v>
      </c>
      <c r="H168" s="11">
        <f>F168+G168</f>
        <v>11111.12</v>
      </c>
    </row>
    <row r="169" spans="1:8" ht="63.75">
      <c r="A169" s="12" t="s">
        <v>161</v>
      </c>
      <c r="B169" s="13" t="s">
        <v>8</v>
      </c>
      <c r="C169" s="13" t="s">
        <v>65</v>
      </c>
      <c r="D169" s="13" t="s">
        <v>11</v>
      </c>
      <c r="E169" s="13"/>
      <c r="F169" s="15">
        <f aca="true" t="shared" si="23" ref="F169:H172">F170</f>
        <v>200000</v>
      </c>
      <c r="G169" s="15">
        <f t="shared" si="23"/>
        <v>0</v>
      </c>
      <c r="H169" s="15">
        <f t="shared" si="23"/>
        <v>200000</v>
      </c>
    </row>
    <row r="170" spans="1:8" ht="32.25" customHeight="1">
      <c r="A170" s="12" t="s">
        <v>225</v>
      </c>
      <c r="B170" s="13" t="s">
        <v>8</v>
      </c>
      <c r="C170" s="13" t="s">
        <v>65</v>
      </c>
      <c r="D170" s="13" t="s">
        <v>77</v>
      </c>
      <c r="E170" s="13"/>
      <c r="F170" s="15">
        <f t="shared" si="23"/>
        <v>200000</v>
      </c>
      <c r="G170" s="15">
        <f t="shared" si="23"/>
        <v>0</v>
      </c>
      <c r="H170" s="15">
        <f t="shared" si="23"/>
        <v>200000</v>
      </c>
    </row>
    <row r="171" spans="1:8" ht="12.75">
      <c r="A171" s="12" t="s">
        <v>226</v>
      </c>
      <c r="B171" s="13" t="s">
        <v>8</v>
      </c>
      <c r="C171" s="13" t="s">
        <v>65</v>
      </c>
      <c r="D171" s="13" t="s">
        <v>78</v>
      </c>
      <c r="E171" s="13"/>
      <c r="F171" s="15">
        <f t="shared" si="23"/>
        <v>200000</v>
      </c>
      <c r="G171" s="15">
        <f t="shared" si="23"/>
        <v>0</v>
      </c>
      <c r="H171" s="15">
        <f t="shared" si="23"/>
        <v>200000</v>
      </c>
    </row>
    <row r="172" spans="1:8" ht="15.75" customHeight="1">
      <c r="A172" s="12" t="s">
        <v>227</v>
      </c>
      <c r="B172" s="13" t="s">
        <v>8</v>
      </c>
      <c r="C172" s="13" t="s">
        <v>65</v>
      </c>
      <c r="D172" s="13" t="s">
        <v>78</v>
      </c>
      <c r="E172" s="13" t="s">
        <v>79</v>
      </c>
      <c r="F172" s="15">
        <f t="shared" si="23"/>
        <v>200000</v>
      </c>
      <c r="G172" s="15">
        <f t="shared" si="23"/>
        <v>0</v>
      </c>
      <c r="H172" s="15">
        <f t="shared" si="23"/>
        <v>200000</v>
      </c>
    </row>
    <row r="173" spans="1:8" ht="12.75">
      <c r="A173" s="10" t="s">
        <v>228</v>
      </c>
      <c r="B173" s="9" t="s">
        <v>8</v>
      </c>
      <c r="C173" s="9" t="s">
        <v>65</v>
      </c>
      <c r="D173" s="9" t="s">
        <v>78</v>
      </c>
      <c r="E173" s="9" t="s">
        <v>80</v>
      </c>
      <c r="F173" s="11">
        <v>200000</v>
      </c>
      <c r="G173" s="11"/>
      <c r="H173" s="11">
        <f>F173+G173</f>
        <v>200000</v>
      </c>
    </row>
    <row r="174" spans="1:8" ht="12.75">
      <c r="A174" s="12" t="s">
        <v>229</v>
      </c>
      <c r="B174" s="13" t="s">
        <v>8</v>
      </c>
      <c r="C174" s="13" t="s">
        <v>81</v>
      </c>
      <c r="D174" s="13"/>
      <c r="E174" s="13"/>
      <c r="F174" s="15">
        <f>F175+F181+F201</f>
        <v>69830834.42999999</v>
      </c>
      <c r="G174" s="15">
        <f>G175+G181+G201</f>
        <v>48628656.6</v>
      </c>
      <c r="H174" s="15">
        <f>H175+H181+H201</f>
        <v>118459491.03</v>
      </c>
    </row>
    <row r="175" spans="1:8" ht="12.75">
      <c r="A175" s="12" t="s">
        <v>230</v>
      </c>
      <c r="B175" s="13" t="s">
        <v>8</v>
      </c>
      <c r="C175" s="13" t="s">
        <v>82</v>
      </c>
      <c r="D175" s="13"/>
      <c r="E175" s="13"/>
      <c r="F175" s="15">
        <f aca="true" t="shared" si="24" ref="F175:H179">F176</f>
        <v>1529000</v>
      </c>
      <c r="G175" s="15">
        <f t="shared" si="24"/>
        <v>669793.6</v>
      </c>
      <c r="H175" s="15">
        <f t="shared" si="24"/>
        <v>2198793.6</v>
      </c>
    </row>
    <row r="176" spans="1:8" ht="51">
      <c r="A176" s="12" t="s">
        <v>231</v>
      </c>
      <c r="B176" s="13" t="s">
        <v>8</v>
      </c>
      <c r="C176" s="13" t="s">
        <v>82</v>
      </c>
      <c r="D176" s="13" t="s">
        <v>83</v>
      </c>
      <c r="E176" s="13"/>
      <c r="F176" s="15">
        <f t="shared" si="24"/>
        <v>1529000</v>
      </c>
      <c r="G176" s="15">
        <f t="shared" si="24"/>
        <v>669793.6</v>
      </c>
      <c r="H176" s="15">
        <f t="shared" si="24"/>
        <v>2198793.6</v>
      </c>
    </row>
    <row r="177" spans="1:8" ht="38.25">
      <c r="A177" s="12" t="s">
        <v>232</v>
      </c>
      <c r="B177" s="13" t="s">
        <v>8</v>
      </c>
      <c r="C177" s="13" t="s">
        <v>82</v>
      </c>
      <c r="D177" s="13" t="s">
        <v>84</v>
      </c>
      <c r="E177" s="13"/>
      <c r="F177" s="15">
        <f t="shared" si="24"/>
        <v>1529000</v>
      </c>
      <c r="G177" s="15">
        <f t="shared" si="24"/>
        <v>669793.6</v>
      </c>
      <c r="H177" s="15">
        <f t="shared" si="24"/>
        <v>2198793.6</v>
      </c>
    </row>
    <row r="178" spans="1:8" ht="12.75">
      <c r="A178" s="12" t="s">
        <v>233</v>
      </c>
      <c r="B178" s="13" t="s">
        <v>8</v>
      </c>
      <c r="C178" s="13" t="s">
        <v>82</v>
      </c>
      <c r="D178" s="13" t="s">
        <v>85</v>
      </c>
      <c r="E178" s="13"/>
      <c r="F178" s="15">
        <f t="shared" si="24"/>
        <v>1529000</v>
      </c>
      <c r="G178" s="15">
        <f t="shared" si="24"/>
        <v>669793.6</v>
      </c>
      <c r="H178" s="15">
        <f t="shared" si="24"/>
        <v>2198793.6</v>
      </c>
    </row>
    <row r="179" spans="1:8" ht="25.5">
      <c r="A179" s="12" t="s">
        <v>166</v>
      </c>
      <c r="B179" s="13" t="s">
        <v>8</v>
      </c>
      <c r="C179" s="13" t="s">
        <v>82</v>
      </c>
      <c r="D179" s="13" t="s">
        <v>85</v>
      </c>
      <c r="E179" s="13" t="s">
        <v>16</v>
      </c>
      <c r="F179" s="15">
        <f t="shared" si="24"/>
        <v>1529000</v>
      </c>
      <c r="G179" s="15">
        <f t="shared" si="24"/>
        <v>669793.6</v>
      </c>
      <c r="H179" s="15">
        <f t="shared" si="24"/>
        <v>2198793.6</v>
      </c>
    </row>
    <row r="180" spans="1:8" ht="25.5">
      <c r="A180" s="10" t="s">
        <v>167</v>
      </c>
      <c r="B180" s="9" t="s">
        <v>8</v>
      </c>
      <c r="C180" s="9" t="s">
        <v>82</v>
      </c>
      <c r="D180" s="9" t="s">
        <v>85</v>
      </c>
      <c r="E180" s="9" t="s">
        <v>17</v>
      </c>
      <c r="F180" s="11">
        <v>1529000</v>
      </c>
      <c r="G180" s="11">
        <f>464793.6+205000</f>
        <v>669793.6</v>
      </c>
      <c r="H180" s="11">
        <f>F180+G180</f>
        <v>2198793.6</v>
      </c>
    </row>
    <row r="181" spans="1:8" ht="12.75">
      <c r="A181" s="12" t="s">
        <v>234</v>
      </c>
      <c r="B181" s="13" t="s">
        <v>8</v>
      </c>
      <c r="C181" s="13" t="s">
        <v>86</v>
      </c>
      <c r="D181" s="13"/>
      <c r="E181" s="13"/>
      <c r="F181" s="15">
        <f>F182+F191+F196</f>
        <v>10386035.04</v>
      </c>
      <c r="G181" s="15">
        <f>G182+G191+G196</f>
        <v>72016.8</v>
      </c>
      <c r="H181" s="15">
        <f>H182+H191+H196</f>
        <v>10458051.84</v>
      </c>
    </row>
    <row r="182" spans="1:8" ht="51">
      <c r="A182" s="12" t="s">
        <v>235</v>
      </c>
      <c r="B182" s="13" t="s">
        <v>8</v>
      </c>
      <c r="C182" s="13" t="s">
        <v>86</v>
      </c>
      <c r="D182" s="13" t="s">
        <v>87</v>
      </c>
      <c r="E182" s="13"/>
      <c r="F182" s="15">
        <f>F183</f>
        <v>8422988.04</v>
      </c>
      <c r="G182" s="15">
        <f>G183</f>
        <v>0</v>
      </c>
      <c r="H182" s="15">
        <f>H183</f>
        <v>8422988.04</v>
      </c>
    </row>
    <row r="183" spans="1:8" ht="38.25" customHeight="1">
      <c r="A183" s="12" t="s">
        <v>236</v>
      </c>
      <c r="B183" s="13" t="s">
        <v>8</v>
      </c>
      <c r="C183" s="13" t="s">
        <v>86</v>
      </c>
      <c r="D183" s="13" t="s">
        <v>88</v>
      </c>
      <c r="E183" s="13"/>
      <c r="F183" s="15">
        <f>F184+F187</f>
        <v>8422988.04</v>
      </c>
      <c r="G183" s="15">
        <f>G184+G187</f>
        <v>0</v>
      </c>
      <c r="H183" s="15">
        <f>H184+H187</f>
        <v>8422988.04</v>
      </c>
    </row>
    <row r="184" spans="1:8" ht="12.75">
      <c r="A184" s="12" t="s">
        <v>237</v>
      </c>
      <c r="B184" s="13" t="s">
        <v>8</v>
      </c>
      <c r="C184" s="13" t="s">
        <v>86</v>
      </c>
      <c r="D184" s="13" t="s">
        <v>89</v>
      </c>
      <c r="E184" s="13"/>
      <c r="F184" s="15">
        <f aca="true" t="shared" si="25" ref="F184:H185">F185</f>
        <v>583188.04</v>
      </c>
      <c r="G184" s="15">
        <f t="shared" si="25"/>
        <v>34113.74</v>
      </c>
      <c r="H184" s="15">
        <f t="shared" si="25"/>
        <v>617301.78</v>
      </c>
    </row>
    <row r="185" spans="1:8" ht="12.75">
      <c r="A185" s="12" t="s">
        <v>168</v>
      </c>
      <c r="B185" s="13" t="s">
        <v>8</v>
      </c>
      <c r="C185" s="13" t="s">
        <v>86</v>
      </c>
      <c r="D185" s="13" t="s">
        <v>89</v>
      </c>
      <c r="E185" s="13" t="s">
        <v>18</v>
      </c>
      <c r="F185" s="15">
        <f t="shared" si="25"/>
        <v>583188.04</v>
      </c>
      <c r="G185" s="15">
        <f t="shared" si="25"/>
        <v>34113.74</v>
      </c>
      <c r="H185" s="15">
        <f t="shared" si="25"/>
        <v>617301.78</v>
      </c>
    </row>
    <row r="186" spans="1:8" ht="44.25" customHeight="1">
      <c r="A186" s="10" t="s">
        <v>197</v>
      </c>
      <c r="B186" s="9" t="s">
        <v>8</v>
      </c>
      <c r="C186" s="9" t="s">
        <v>86</v>
      </c>
      <c r="D186" s="9" t="s">
        <v>89</v>
      </c>
      <c r="E186" s="9" t="s">
        <v>49</v>
      </c>
      <c r="F186" s="11">
        <v>583188.04</v>
      </c>
      <c r="G186" s="11">
        <v>34113.74</v>
      </c>
      <c r="H186" s="11">
        <f>F186+G186</f>
        <v>617301.78</v>
      </c>
    </row>
    <row r="187" spans="1:8" ht="140.25">
      <c r="A187" s="12" t="s">
        <v>238</v>
      </c>
      <c r="B187" s="13" t="s">
        <v>8</v>
      </c>
      <c r="C187" s="13" t="s">
        <v>86</v>
      </c>
      <c r="D187" s="13" t="s">
        <v>90</v>
      </c>
      <c r="E187" s="13"/>
      <c r="F187" s="15">
        <f>F188</f>
        <v>7839800</v>
      </c>
      <c r="G187" s="15">
        <f>G188</f>
        <v>-34113.73999999999</v>
      </c>
      <c r="H187" s="15">
        <f>H188</f>
        <v>7805686.26</v>
      </c>
    </row>
    <row r="188" spans="1:8" ht="12.75">
      <c r="A188" s="12" t="s">
        <v>168</v>
      </c>
      <c r="B188" s="13" t="s">
        <v>8</v>
      </c>
      <c r="C188" s="13" t="s">
        <v>86</v>
      </c>
      <c r="D188" s="13" t="s">
        <v>90</v>
      </c>
      <c r="E188" s="13" t="s">
        <v>18</v>
      </c>
      <c r="F188" s="34">
        <f>F189+F190</f>
        <v>7839800</v>
      </c>
      <c r="G188" s="34">
        <f>G189+G190</f>
        <v>-34113.73999999999</v>
      </c>
      <c r="H188" s="34">
        <f>H189+H190</f>
        <v>7805686.26</v>
      </c>
    </row>
    <row r="189" spans="1:8" ht="42.75" customHeight="1">
      <c r="A189" s="10" t="s">
        <v>197</v>
      </c>
      <c r="B189" s="9" t="s">
        <v>8</v>
      </c>
      <c r="C189" s="9" t="s">
        <v>86</v>
      </c>
      <c r="D189" s="9" t="s">
        <v>90</v>
      </c>
      <c r="E189" s="9" t="s">
        <v>49</v>
      </c>
      <c r="F189" s="35">
        <v>7839800</v>
      </c>
      <c r="G189" s="35">
        <v>-783980</v>
      </c>
      <c r="H189" s="35">
        <f>F189+G189</f>
        <v>7055820</v>
      </c>
    </row>
    <row r="190" spans="1:8" ht="42" customHeight="1">
      <c r="A190" s="25" t="s">
        <v>197</v>
      </c>
      <c r="B190" s="26" t="s">
        <v>8</v>
      </c>
      <c r="C190" s="26" t="s">
        <v>86</v>
      </c>
      <c r="D190" s="26" t="s">
        <v>90</v>
      </c>
      <c r="E190" s="26" t="s">
        <v>49</v>
      </c>
      <c r="F190" s="35"/>
      <c r="G190" s="36">
        <v>749866.26</v>
      </c>
      <c r="H190" s="35">
        <f>F190+G190</f>
        <v>749866.26</v>
      </c>
    </row>
    <row r="191" spans="1:8" ht="42" customHeight="1">
      <c r="A191" s="18" t="s">
        <v>345</v>
      </c>
      <c r="B191" s="19" t="s">
        <v>8</v>
      </c>
      <c r="C191" s="19" t="s">
        <v>86</v>
      </c>
      <c r="D191" s="19" t="s">
        <v>342</v>
      </c>
      <c r="E191" s="19"/>
      <c r="F191" s="38">
        <f>F192</f>
        <v>0</v>
      </c>
      <c r="G191" s="38">
        <f aca="true" t="shared" si="26" ref="G191:H194">G192</f>
        <v>72016.8</v>
      </c>
      <c r="H191" s="38">
        <f t="shared" si="26"/>
        <v>72016.8</v>
      </c>
    </row>
    <row r="192" spans="1:8" ht="53.25" customHeight="1">
      <c r="A192" s="18" t="s">
        <v>346</v>
      </c>
      <c r="B192" s="19" t="s">
        <v>8</v>
      </c>
      <c r="C192" s="19" t="s">
        <v>86</v>
      </c>
      <c r="D192" s="19" t="s">
        <v>343</v>
      </c>
      <c r="E192" s="19"/>
      <c r="F192" s="38">
        <f>F193</f>
        <v>0</v>
      </c>
      <c r="G192" s="38">
        <f t="shared" si="26"/>
        <v>72016.8</v>
      </c>
      <c r="H192" s="38">
        <f t="shared" si="26"/>
        <v>72016.8</v>
      </c>
    </row>
    <row r="193" spans="1:8" ht="15" customHeight="1">
      <c r="A193" s="18" t="s">
        <v>237</v>
      </c>
      <c r="B193" s="19" t="s">
        <v>8</v>
      </c>
      <c r="C193" s="19" t="s">
        <v>86</v>
      </c>
      <c r="D193" s="19" t="s">
        <v>344</v>
      </c>
      <c r="E193" s="19"/>
      <c r="F193" s="38">
        <f>F194</f>
        <v>0</v>
      </c>
      <c r="G193" s="38">
        <f t="shared" si="26"/>
        <v>72016.8</v>
      </c>
      <c r="H193" s="38">
        <f t="shared" si="26"/>
        <v>72016.8</v>
      </c>
    </row>
    <row r="194" spans="1:8" ht="27" customHeight="1">
      <c r="A194" s="18" t="s">
        <v>166</v>
      </c>
      <c r="B194" s="19" t="s">
        <v>8</v>
      </c>
      <c r="C194" s="19" t="s">
        <v>86</v>
      </c>
      <c r="D194" s="19" t="s">
        <v>344</v>
      </c>
      <c r="E194" s="19" t="s">
        <v>16</v>
      </c>
      <c r="F194" s="38">
        <f>F195</f>
        <v>0</v>
      </c>
      <c r="G194" s="38">
        <f t="shared" si="26"/>
        <v>72016.8</v>
      </c>
      <c r="H194" s="38">
        <f t="shared" si="26"/>
        <v>72016.8</v>
      </c>
    </row>
    <row r="195" spans="1:8" ht="27" customHeight="1">
      <c r="A195" s="25" t="s">
        <v>167</v>
      </c>
      <c r="B195" s="26" t="s">
        <v>8</v>
      </c>
      <c r="C195" s="26" t="s">
        <v>86</v>
      </c>
      <c r="D195" s="26" t="s">
        <v>344</v>
      </c>
      <c r="E195" s="26" t="s">
        <v>17</v>
      </c>
      <c r="F195" s="35"/>
      <c r="G195" s="35">
        <v>72016.8</v>
      </c>
      <c r="H195" s="35">
        <f>F195+G195</f>
        <v>72016.8</v>
      </c>
    </row>
    <row r="196" spans="1:8" ht="80.25" customHeight="1">
      <c r="A196" s="12" t="s">
        <v>239</v>
      </c>
      <c r="B196" s="13" t="s">
        <v>8</v>
      </c>
      <c r="C196" s="13" t="s">
        <v>86</v>
      </c>
      <c r="D196" s="13" t="s">
        <v>91</v>
      </c>
      <c r="E196" s="13"/>
      <c r="F196" s="15">
        <f aca="true" t="shared" si="27" ref="F196:H199">F197</f>
        <v>1963047</v>
      </c>
      <c r="G196" s="15">
        <f t="shared" si="27"/>
        <v>0</v>
      </c>
      <c r="H196" s="15">
        <f t="shared" si="27"/>
        <v>1963047</v>
      </c>
    </row>
    <row r="197" spans="1:8" ht="51">
      <c r="A197" s="12" t="s">
        <v>240</v>
      </c>
      <c r="B197" s="13" t="s">
        <v>8</v>
      </c>
      <c r="C197" s="13" t="s">
        <v>86</v>
      </c>
      <c r="D197" s="13" t="s">
        <v>92</v>
      </c>
      <c r="E197" s="13"/>
      <c r="F197" s="15">
        <f t="shared" si="27"/>
        <v>1963047</v>
      </c>
      <c r="G197" s="15">
        <f t="shared" si="27"/>
        <v>0</v>
      </c>
      <c r="H197" s="15">
        <f t="shared" si="27"/>
        <v>1963047</v>
      </c>
    </row>
    <row r="198" spans="1:8" ht="25.5">
      <c r="A198" s="12" t="s">
        <v>241</v>
      </c>
      <c r="B198" s="13" t="s">
        <v>8</v>
      </c>
      <c r="C198" s="13" t="s">
        <v>86</v>
      </c>
      <c r="D198" s="13" t="s">
        <v>93</v>
      </c>
      <c r="E198" s="13"/>
      <c r="F198" s="15">
        <f t="shared" si="27"/>
        <v>1963047</v>
      </c>
      <c r="G198" s="15">
        <f t="shared" si="27"/>
        <v>0</v>
      </c>
      <c r="H198" s="15">
        <f t="shared" si="27"/>
        <v>1963047</v>
      </c>
    </row>
    <row r="199" spans="1:8" ht="12.75">
      <c r="A199" s="12" t="s">
        <v>168</v>
      </c>
      <c r="B199" s="13" t="s">
        <v>8</v>
      </c>
      <c r="C199" s="13" t="s">
        <v>86</v>
      </c>
      <c r="D199" s="13" t="s">
        <v>93</v>
      </c>
      <c r="E199" s="13" t="s">
        <v>18</v>
      </c>
      <c r="F199" s="15">
        <f t="shared" si="27"/>
        <v>1963047</v>
      </c>
      <c r="G199" s="15">
        <f t="shared" si="27"/>
        <v>0</v>
      </c>
      <c r="H199" s="15">
        <f t="shared" si="27"/>
        <v>1963047</v>
      </c>
    </row>
    <row r="200" spans="1:8" ht="43.5" customHeight="1">
      <c r="A200" s="10" t="s">
        <v>197</v>
      </c>
      <c r="B200" s="9" t="s">
        <v>8</v>
      </c>
      <c r="C200" s="9" t="s">
        <v>86</v>
      </c>
      <c r="D200" s="9" t="s">
        <v>93</v>
      </c>
      <c r="E200" s="9" t="s">
        <v>49</v>
      </c>
      <c r="F200" s="11">
        <v>1963047</v>
      </c>
      <c r="G200" s="11"/>
      <c r="H200" s="11">
        <f>F200+G200</f>
        <v>1963047</v>
      </c>
    </row>
    <row r="201" spans="1:8" ht="12.75">
      <c r="A201" s="12" t="s">
        <v>242</v>
      </c>
      <c r="B201" s="13" t="s">
        <v>8</v>
      </c>
      <c r="C201" s="13" t="s">
        <v>94</v>
      </c>
      <c r="D201" s="13"/>
      <c r="E201" s="13"/>
      <c r="F201" s="15">
        <f>F202+F229+F234</f>
        <v>57915799.38999999</v>
      </c>
      <c r="G201" s="15">
        <f>G202+G229+G234</f>
        <v>47886846.2</v>
      </c>
      <c r="H201" s="15">
        <f>H202+H229+H234</f>
        <v>105802645.59</v>
      </c>
    </row>
    <row r="202" spans="1:8" ht="38.25">
      <c r="A202" s="12" t="s">
        <v>243</v>
      </c>
      <c r="B202" s="13" t="s">
        <v>8</v>
      </c>
      <c r="C202" s="13" t="s">
        <v>94</v>
      </c>
      <c r="D202" s="13" t="s">
        <v>95</v>
      </c>
      <c r="E202" s="13"/>
      <c r="F202" s="15">
        <f>F203</f>
        <v>46434291.669999994</v>
      </c>
      <c r="G202" s="15">
        <f>G203</f>
        <v>48255423.160000004</v>
      </c>
      <c r="H202" s="15">
        <f>H203</f>
        <v>94689714.83</v>
      </c>
    </row>
    <row r="203" spans="1:8" ht="51">
      <c r="A203" s="12" t="s">
        <v>244</v>
      </c>
      <c r="B203" s="13" t="s">
        <v>8</v>
      </c>
      <c r="C203" s="13" t="s">
        <v>94</v>
      </c>
      <c r="D203" s="13" t="s">
        <v>96</v>
      </c>
      <c r="E203" s="13"/>
      <c r="F203" s="15">
        <f>F204+F207+F210+F213+F218+F223+F226</f>
        <v>46434291.669999994</v>
      </c>
      <c r="G203" s="15">
        <f>G204+G207+G210+G213+G218+G223+G226</f>
        <v>48255423.160000004</v>
      </c>
      <c r="H203" s="15">
        <f>H204+H207+H210+H213+H218+H223+H226</f>
        <v>94689714.83</v>
      </c>
    </row>
    <row r="204" spans="1:8" ht="25.5">
      <c r="A204" s="12" t="s">
        <v>330</v>
      </c>
      <c r="B204" s="13" t="s">
        <v>8</v>
      </c>
      <c r="C204" s="13" t="s">
        <v>94</v>
      </c>
      <c r="D204" s="13" t="s">
        <v>310</v>
      </c>
      <c r="E204" s="13"/>
      <c r="F204" s="15">
        <f aca="true" t="shared" si="28" ref="F204:H205">F205</f>
        <v>0</v>
      </c>
      <c r="G204" s="15">
        <f t="shared" si="28"/>
        <v>46084261.6</v>
      </c>
      <c r="H204" s="15">
        <f t="shared" si="28"/>
        <v>46084261.6</v>
      </c>
    </row>
    <row r="205" spans="1:8" ht="25.5">
      <c r="A205" s="12" t="s">
        <v>328</v>
      </c>
      <c r="B205" s="13" t="s">
        <v>8</v>
      </c>
      <c r="C205" s="13" t="s">
        <v>94</v>
      </c>
      <c r="D205" s="13" t="s">
        <v>310</v>
      </c>
      <c r="E205" s="13" t="s">
        <v>311</v>
      </c>
      <c r="F205" s="15">
        <f t="shared" si="28"/>
        <v>0</v>
      </c>
      <c r="G205" s="15">
        <f t="shared" si="28"/>
        <v>46084261.6</v>
      </c>
      <c r="H205" s="15">
        <f t="shared" si="28"/>
        <v>46084261.6</v>
      </c>
    </row>
    <row r="206" spans="1:8" ht="12.75">
      <c r="A206" s="10" t="s">
        <v>329</v>
      </c>
      <c r="B206" s="9" t="s">
        <v>8</v>
      </c>
      <c r="C206" s="9" t="s">
        <v>94</v>
      </c>
      <c r="D206" s="9" t="s">
        <v>310</v>
      </c>
      <c r="E206" s="9" t="s">
        <v>312</v>
      </c>
      <c r="F206" s="33"/>
      <c r="G206" s="33">
        <v>46084261.6</v>
      </c>
      <c r="H206" s="11">
        <f>F206+G206</f>
        <v>46084261.6</v>
      </c>
    </row>
    <row r="207" spans="1:8" ht="12.75">
      <c r="A207" s="12" t="s">
        <v>245</v>
      </c>
      <c r="B207" s="13" t="s">
        <v>8</v>
      </c>
      <c r="C207" s="13" t="s">
        <v>94</v>
      </c>
      <c r="D207" s="13" t="s">
        <v>97</v>
      </c>
      <c r="E207" s="13"/>
      <c r="F207" s="15">
        <f aca="true" t="shared" si="29" ref="F207:H208">F208</f>
        <v>19936365</v>
      </c>
      <c r="G207" s="15">
        <f t="shared" si="29"/>
        <v>0</v>
      </c>
      <c r="H207" s="15">
        <f t="shared" si="29"/>
        <v>19936365</v>
      </c>
    </row>
    <row r="208" spans="1:8" ht="25.5">
      <c r="A208" s="12" t="s">
        <v>166</v>
      </c>
      <c r="B208" s="13" t="s">
        <v>8</v>
      </c>
      <c r="C208" s="13" t="s">
        <v>94</v>
      </c>
      <c r="D208" s="13" t="s">
        <v>97</v>
      </c>
      <c r="E208" s="13" t="s">
        <v>16</v>
      </c>
      <c r="F208" s="15">
        <f t="shared" si="29"/>
        <v>19936365</v>
      </c>
      <c r="G208" s="15">
        <f t="shared" si="29"/>
        <v>0</v>
      </c>
      <c r="H208" s="15">
        <f t="shared" si="29"/>
        <v>19936365</v>
      </c>
    </row>
    <row r="209" spans="1:8" ht="25.5">
      <c r="A209" s="10" t="s">
        <v>167</v>
      </c>
      <c r="B209" s="9" t="s">
        <v>8</v>
      </c>
      <c r="C209" s="9" t="s">
        <v>94</v>
      </c>
      <c r="D209" s="9" t="s">
        <v>97</v>
      </c>
      <c r="E209" s="9" t="s">
        <v>17</v>
      </c>
      <c r="F209" s="11">
        <v>19936365</v>
      </c>
      <c r="G209" s="11"/>
      <c r="H209" s="11">
        <f>F209+G209</f>
        <v>19936365</v>
      </c>
    </row>
    <row r="210" spans="1:8" ht="12.75">
      <c r="A210" s="12" t="s">
        <v>246</v>
      </c>
      <c r="B210" s="13" t="s">
        <v>8</v>
      </c>
      <c r="C210" s="13" t="s">
        <v>94</v>
      </c>
      <c r="D210" s="13" t="s">
        <v>98</v>
      </c>
      <c r="E210" s="13"/>
      <c r="F210" s="15">
        <f aca="true" t="shared" si="30" ref="F210:H211">F211</f>
        <v>3300000</v>
      </c>
      <c r="G210" s="15">
        <f t="shared" si="30"/>
        <v>-100000</v>
      </c>
      <c r="H210" s="15">
        <f t="shared" si="30"/>
        <v>3200000</v>
      </c>
    </row>
    <row r="211" spans="1:8" ht="25.5">
      <c r="A211" s="12" t="s">
        <v>166</v>
      </c>
      <c r="B211" s="13" t="s">
        <v>8</v>
      </c>
      <c r="C211" s="13" t="s">
        <v>94</v>
      </c>
      <c r="D211" s="13" t="s">
        <v>98</v>
      </c>
      <c r="E211" s="13" t="s">
        <v>16</v>
      </c>
      <c r="F211" s="15">
        <f t="shared" si="30"/>
        <v>3300000</v>
      </c>
      <c r="G211" s="15">
        <f t="shared" si="30"/>
        <v>-100000</v>
      </c>
      <c r="H211" s="15">
        <f t="shared" si="30"/>
        <v>3200000</v>
      </c>
    </row>
    <row r="212" spans="1:8" ht="25.5">
      <c r="A212" s="10" t="s">
        <v>167</v>
      </c>
      <c r="B212" s="9" t="s">
        <v>8</v>
      </c>
      <c r="C212" s="9" t="s">
        <v>94</v>
      </c>
      <c r="D212" s="9" t="s">
        <v>98</v>
      </c>
      <c r="E212" s="9" t="s">
        <v>17</v>
      </c>
      <c r="F212" s="11">
        <v>3300000</v>
      </c>
      <c r="G212" s="11">
        <v>-100000</v>
      </c>
      <c r="H212" s="11">
        <f>F212+G212</f>
        <v>3200000</v>
      </c>
    </row>
    <row r="213" spans="1:8" ht="12.75">
      <c r="A213" s="12" t="s">
        <v>247</v>
      </c>
      <c r="B213" s="13" t="s">
        <v>8</v>
      </c>
      <c r="C213" s="13" t="s">
        <v>94</v>
      </c>
      <c r="D213" s="13" t="s">
        <v>99</v>
      </c>
      <c r="E213" s="13"/>
      <c r="F213" s="15">
        <f>F214+F216</f>
        <v>3560000</v>
      </c>
      <c r="G213" s="15">
        <f>G214+G216</f>
        <v>0</v>
      </c>
      <c r="H213" s="15">
        <f>H214+H216</f>
        <v>3560000</v>
      </c>
    </row>
    <row r="214" spans="1:8" ht="25.5">
      <c r="A214" s="12" t="s">
        <v>166</v>
      </c>
      <c r="B214" s="13" t="s">
        <v>8</v>
      </c>
      <c r="C214" s="13" t="s">
        <v>94</v>
      </c>
      <c r="D214" s="13" t="s">
        <v>99</v>
      </c>
      <c r="E214" s="13" t="s">
        <v>16</v>
      </c>
      <c r="F214" s="15">
        <f>F215</f>
        <v>2460000</v>
      </c>
      <c r="G214" s="15">
        <f>G215</f>
        <v>0</v>
      </c>
      <c r="H214" s="15">
        <f>H215</f>
        <v>2460000</v>
      </c>
    </row>
    <row r="215" spans="1:8" ht="25.5">
      <c r="A215" s="10" t="s">
        <v>167</v>
      </c>
      <c r="B215" s="9" t="s">
        <v>8</v>
      </c>
      <c r="C215" s="9" t="s">
        <v>94</v>
      </c>
      <c r="D215" s="9" t="s">
        <v>99</v>
      </c>
      <c r="E215" s="9" t="s">
        <v>17</v>
      </c>
      <c r="F215" s="11">
        <v>2460000</v>
      </c>
      <c r="G215" s="11"/>
      <c r="H215" s="11">
        <f>F215+G215</f>
        <v>2460000</v>
      </c>
    </row>
    <row r="216" spans="1:8" ht="12.75">
      <c r="A216" s="12" t="s">
        <v>168</v>
      </c>
      <c r="B216" s="13" t="s">
        <v>8</v>
      </c>
      <c r="C216" s="13" t="s">
        <v>94</v>
      </c>
      <c r="D216" s="13" t="s">
        <v>99</v>
      </c>
      <c r="E216" s="13" t="s">
        <v>18</v>
      </c>
      <c r="F216" s="15">
        <f>F217</f>
        <v>1100000</v>
      </c>
      <c r="G216" s="15">
        <f>G217</f>
        <v>0</v>
      </c>
      <c r="H216" s="15">
        <f>H217</f>
        <v>1100000</v>
      </c>
    </row>
    <row r="217" spans="1:8" ht="51">
      <c r="A217" s="10" t="s">
        <v>197</v>
      </c>
      <c r="B217" s="9" t="s">
        <v>8</v>
      </c>
      <c r="C217" s="9" t="s">
        <v>94</v>
      </c>
      <c r="D217" s="9" t="s">
        <v>99</v>
      </c>
      <c r="E217" s="9" t="s">
        <v>49</v>
      </c>
      <c r="F217" s="11">
        <v>1100000</v>
      </c>
      <c r="G217" s="11"/>
      <c r="H217" s="11">
        <f>F217+G217</f>
        <v>1100000</v>
      </c>
    </row>
    <row r="218" spans="1:8" ht="25.5">
      <c r="A218" s="12" t="s">
        <v>248</v>
      </c>
      <c r="B218" s="13" t="s">
        <v>8</v>
      </c>
      <c r="C218" s="13" t="s">
        <v>94</v>
      </c>
      <c r="D218" s="13" t="s">
        <v>100</v>
      </c>
      <c r="E218" s="13"/>
      <c r="F218" s="15">
        <f>F219+F221</f>
        <v>19534207.439999998</v>
      </c>
      <c r="G218" s="15">
        <f>G219+G221</f>
        <v>-391560.04000000004</v>
      </c>
      <c r="H218" s="15">
        <f>H219+H221</f>
        <v>19142647.4</v>
      </c>
    </row>
    <row r="219" spans="1:8" ht="25.5">
      <c r="A219" s="12" t="s">
        <v>166</v>
      </c>
      <c r="B219" s="13" t="s">
        <v>8</v>
      </c>
      <c r="C219" s="13" t="s">
        <v>94</v>
      </c>
      <c r="D219" s="13" t="s">
        <v>100</v>
      </c>
      <c r="E219" s="13" t="s">
        <v>16</v>
      </c>
      <c r="F219" s="15">
        <f>F220</f>
        <v>7534207.4399999995</v>
      </c>
      <c r="G219" s="15">
        <f>G220</f>
        <v>-391560.04000000004</v>
      </c>
      <c r="H219" s="15">
        <f>H220</f>
        <v>7142647.399999999</v>
      </c>
    </row>
    <row r="220" spans="1:8" ht="25.5">
      <c r="A220" s="10" t="s">
        <v>167</v>
      </c>
      <c r="B220" s="9" t="s">
        <v>8</v>
      </c>
      <c r="C220" s="9" t="s">
        <v>94</v>
      </c>
      <c r="D220" s="9" t="s">
        <v>100</v>
      </c>
      <c r="E220" s="9" t="s">
        <v>17</v>
      </c>
      <c r="F220" s="11">
        <v>7534207.4399999995</v>
      </c>
      <c r="G220" s="11">
        <f>-539000-131423.04-300000+78863+500000</f>
        <v>-391560.04000000004</v>
      </c>
      <c r="H220" s="11">
        <f>F220+G220</f>
        <v>7142647.399999999</v>
      </c>
    </row>
    <row r="221" spans="1:8" ht="12.75">
      <c r="A221" s="12" t="s">
        <v>168</v>
      </c>
      <c r="B221" s="13" t="s">
        <v>8</v>
      </c>
      <c r="C221" s="13" t="s">
        <v>94</v>
      </c>
      <c r="D221" s="13" t="s">
        <v>100</v>
      </c>
      <c r="E221" s="13" t="s">
        <v>18</v>
      </c>
      <c r="F221" s="15">
        <f>F222</f>
        <v>12000000</v>
      </c>
      <c r="G221" s="15">
        <f>G222</f>
        <v>0</v>
      </c>
      <c r="H221" s="15">
        <f>H222</f>
        <v>12000000</v>
      </c>
    </row>
    <row r="222" spans="1:8" ht="51">
      <c r="A222" s="10" t="s">
        <v>197</v>
      </c>
      <c r="B222" s="9" t="s">
        <v>8</v>
      </c>
      <c r="C222" s="9" t="s">
        <v>94</v>
      </c>
      <c r="D222" s="9" t="s">
        <v>100</v>
      </c>
      <c r="E222" s="9" t="s">
        <v>49</v>
      </c>
      <c r="F222" s="11">
        <v>12000000</v>
      </c>
      <c r="G222" s="11"/>
      <c r="H222" s="11">
        <f>F222+G222</f>
        <v>12000000</v>
      </c>
    </row>
    <row r="223" spans="1:8" ht="38.25">
      <c r="A223" s="12" t="s">
        <v>327</v>
      </c>
      <c r="B223" s="32" t="s">
        <v>8</v>
      </c>
      <c r="C223" s="32" t="s">
        <v>94</v>
      </c>
      <c r="D223" s="32" t="s">
        <v>326</v>
      </c>
      <c r="E223" s="32"/>
      <c r="F223" s="27">
        <f aca="true" t="shared" si="31" ref="F223:H224">F224</f>
        <v>0</v>
      </c>
      <c r="G223" s="27">
        <f t="shared" si="31"/>
        <v>2662721.6</v>
      </c>
      <c r="H223" s="27">
        <f t="shared" si="31"/>
        <v>2662721.6</v>
      </c>
    </row>
    <row r="224" spans="1:8" ht="25.5">
      <c r="A224" s="12" t="s">
        <v>328</v>
      </c>
      <c r="B224" s="32" t="s">
        <v>8</v>
      </c>
      <c r="C224" s="32" t="s">
        <v>94</v>
      </c>
      <c r="D224" s="32" t="s">
        <v>326</v>
      </c>
      <c r="E224" s="32" t="s">
        <v>311</v>
      </c>
      <c r="F224" s="27">
        <f t="shared" si="31"/>
        <v>0</v>
      </c>
      <c r="G224" s="27">
        <f t="shared" si="31"/>
        <v>2662721.6</v>
      </c>
      <c r="H224" s="27">
        <f t="shared" si="31"/>
        <v>2662721.6</v>
      </c>
    </row>
    <row r="225" spans="1:8" ht="12.75">
      <c r="A225" s="10" t="s">
        <v>329</v>
      </c>
      <c r="B225" s="30" t="s">
        <v>8</v>
      </c>
      <c r="C225" s="30" t="s">
        <v>94</v>
      </c>
      <c r="D225" s="30" t="s">
        <v>326</v>
      </c>
      <c r="E225" s="30" t="s">
        <v>312</v>
      </c>
      <c r="F225" s="11"/>
      <c r="G225" s="11">
        <v>2662721.6</v>
      </c>
      <c r="H225" s="11">
        <f>F225+G225</f>
        <v>2662721.6</v>
      </c>
    </row>
    <row r="226" spans="1:8" ht="25.5">
      <c r="A226" s="12" t="s">
        <v>249</v>
      </c>
      <c r="B226" s="13" t="s">
        <v>8</v>
      </c>
      <c r="C226" s="13" t="s">
        <v>94</v>
      </c>
      <c r="D226" s="13" t="s">
        <v>101</v>
      </c>
      <c r="E226" s="13"/>
      <c r="F226" s="15">
        <f aca="true" t="shared" si="32" ref="F226:H227">F227</f>
        <v>103719.23</v>
      </c>
      <c r="G226" s="15">
        <f t="shared" si="32"/>
        <v>0</v>
      </c>
      <c r="H226" s="15">
        <f t="shared" si="32"/>
        <v>103719.23</v>
      </c>
    </row>
    <row r="227" spans="1:8" ht="12.75">
      <c r="A227" s="12" t="s">
        <v>227</v>
      </c>
      <c r="B227" s="13" t="s">
        <v>8</v>
      </c>
      <c r="C227" s="13" t="s">
        <v>94</v>
      </c>
      <c r="D227" s="13" t="s">
        <v>101</v>
      </c>
      <c r="E227" s="13" t="s">
        <v>79</v>
      </c>
      <c r="F227" s="15">
        <f t="shared" si="32"/>
        <v>103719.23</v>
      </c>
      <c r="G227" s="15">
        <f t="shared" si="32"/>
        <v>0</v>
      </c>
      <c r="H227" s="15">
        <f t="shared" si="32"/>
        <v>103719.23</v>
      </c>
    </row>
    <row r="228" spans="1:8" ht="12.75">
      <c r="A228" s="10" t="s">
        <v>228</v>
      </c>
      <c r="B228" s="9" t="s">
        <v>8</v>
      </c>
      <c r="C228" s="9" t="s">
        <v>94</v>
      </c>
      <c r="D228" s="9" t="s">
        <v>101</v>
      </c>
      <c r="E228" s="9" t="s">
        <v>80</v>
      </c>
      <c r="F228" s="11">
        <v>103719.23</v>
      </c>
      <c r="G228" s="11"/>
      <c r="H228" s="11">
        <f>F228+G228</f>
        <v>103719.23</v>
      </c>
    </row>
    <row r="229" spans="1:8" ht="63.75">
      <c r="A229" s="12" t="s">
        <v>161</v>
      </c>
      <c r="B229" s="13" t="s">
        <v>8</v>
      </c>
      <c r="C229" s="13" t="s">
        <v>94</v>
      </c>
      <c r="D229" s="13" t="s">
        <v>11</v>
      </c>
      <c r="E229" s="13"/>
      <c r="F229" s="15">
        <f aca="true" t="shared" si="33" ref="F229:H232">F230</f>
        <v>500000</v>
      </c>
      <c r="G229" s="15">
        <f t="shared" si="33"/>
        <v>-500000</v>
      </c>
      <c r="H229" s="15">
        <f t="shared" si="33"/>
        <v>0</v>
      </c>
    </row>
    <row r="230" spans="1:8" ht="51">
      <c r="A230" s="12" t="s">
        <v>250</v>
      </c>
      <c r="B230" s="13" t="s">
        <v>8</v>
      </c>
      <c r="C230" s="13" t="s">
        <v>94</v>
      </c>
      <c r="D230" s="13" t="s">
        <v>102</v>
      </c>
      <c r="E230" s="13"/>
      <c r="F230" s="15">
        <f t="shared" si="33"/>
        <v>500000</v>
      </c>
      <c r="G230" s="15">
        <f t="shared" si="33"/>
        <v>-500000</v>
      </c>
      <c r="H230" s="15">
        <f t="shared" si="33"/>
        <v>0</v>
      </c>
    </row>
    <row r="231" spans="1:8" ht="38.25">
      <c r="A231" s="12" t="s">
        <v>251</v>
      </c>
      <c r="B231" s="13" t="s">
        <v>8</v>
      </c>
      <c r="C231" s="13" t="s">
        <v>94</v>
      </c>
      <c r="D231" s="13" t="s">
        <v>103</v>
      </c>
      <c r="E231" s="13"/>
      <c r="F231" s="15">
        <f t="shared" si="33"/>
        <v>500000</v>
      </c>
      <c r="G231" s="15">
        <f t="shared" si="33"/>
        <v>-500000</v>
      </c>
      <c r="H231" s="15">
        <f t="shared" si="33"/>
        <v>0</v>
      </c>
    </row>
    <row r="232" spans="1:8" ht="25.5">
      <c r="A232" s="12" t="s">
        <v>184</v>
      </c>
      <c r="B232" s="13" t="s">
        <v>8</v>
      </c>
      <c r="C232" s="13" t="s">
        <v>94</v>
      </c>
      <c r="D232" s="13" t="s">
        <v>103</v>
      </c>
      <c r="E232" s="13" t="s">
        <v>36</v>
      </c>
      <c r="F232" s="15">
        <f t="shared" si="33"/>
        <v>500000</v>
      </c>
      <c r="G232" s="15">
        <f t="shared" si="33"/>
        <v>-500000</v>
      </c>
      <c r="H232" s="15">
        <f t="shared" si="33"/>
        <v>0</v>
      </c>
    </row>
    <row r="233" spans="1:8" ht="12.75">
      <c r="A233" s="10" t="s">
        <v>217</v>
      </c>
      <c r="B233" s="9" t="s">
        <v>8</v>
      </c>
      <c r="C233" s="9" t="s">
        <v>94</v>
      </c>
      <c r="D233" s="9" t="s">
        <v>103</v>
      </c>
      <c r="E233" s="9" t="s">
        <v>69</v>
      </c>
      <c r="F233" s="11">
        <v>500000</v>
      </c>
      <c r="G233" s="11">
        <v>-500000</v>
      </c>
      <c r="H233" s="11">
        <f>F233+G233</f>
        <v>0</v>
      </c>
    </row>
    <row r="234" spans="1:8" ht="38.25">
      <c r="A234" s="12" t="s">
        <v>252</v>
      </c>
      <c r="B234" s="13" t="s">
        <v>8</v>
      </c>
      <c r="C234" s="13" t="s">
        <v>94</v>
      </c>
      <c r="D234" s="13" t="s">
        <v>104</v>
      </c>
      <c r="E234" s="13"/>
      <c r="F234" s="15">
        <f>F235+F239</f>
        <v>10981507.72</v>
      </c>
      <c r="G234" s="15">
        <f>G235+G239</f>
        <v>131423.03999999995</v>
      </c>
      <c r="H234" s="15">
        <f>H235+H239</f>
        <v>11112930.76</v>
      </c>
    </row>
    <row r="235" spans="1:8" ht="25.5">
      <c r="A235" s="12" t="s">
        <v>253</v>
      </c>
      <c r="B235" s="13" t="s">
        <v>8</v>
      </c>
      <c r="C235" s="13" t="s">
        <v>94</v>
      </c>
      <c r="D235" s="13" t="s">
        <v>105</v>
      </c>
      <c r="E235" s="13"/>
      <c r="F235" s="15">
        <f aca="true" t="shared" si="34" ref="F235:H237">F236</f>
        <v>1678646.23</v>
      </c>
      <c r="G235" s="15">
        <f t="shared" si="34"/>
        <v>149121.8</v>
      </c>
      <c r="H235" s="15">
        <f t="shared" si="34"/>
        <v>1827768.03</v>
      </c>
    </row>
    <row r="236" spans="1:8" ht="38.25">
      <c r="A236" s="12" t="s">
        <v>254</v>
      </c>
      <c r="B236" s="13" t="s">
        <v>8</v>
      </c>
      <c r="C236" s="13" t="s">
        <v>94</v>
      </c>
      <c r="D236" s="13" t="s">
        <v>106</v>
      </c>
      <c r="E236" s="13"/>
      <c r="F236" s="15">
        <f t="shared" si="34"/>
        <v>1678646.23</v>
      </c>
      <c r="G236" s="15">
        <f t="shared" si="34"/>
        <v>149121.8</v>
      </c>
      <c r="H236" s="15">
        <f t="shared" si="34"/>
        <v>1827768.03</v>
      </c>
    </row>
    <row r="237" spans="1:8" ht="25.5">
      <c r="A237" s="12" t="s">
        <v>166</v>
      </c>
      <c r="B237" s="13" t="s">
        <v>8</v>
      </c>
      <c r="C237" s="13" t="s">
        <v>94</v>
      </c>
      <c r="D237" s="13" t="s">
        <v>106</v>
      </c>
      <c r="E237" s="13" t="s">
        <v>16</v>
      </c>
      <c r="F237" s="15">
        <f t="shared" si="34"/>
        <v>1678646.23</v>
      </c>
      <c r="G237" s="15">
        <f t="shared" si="34"/>
        <v>149121.8</v>
      </c>
      <c r="H237" s="15">
        <f t="shared" si="34"/>
        <v>1827768.03</v>
      </c>
    </row>
    <row r="238" spans="1:8" ht="25.5">
      <c r="A238" s="10" t="s">
        <v>167</v>
      </c>
      <c r="B238" s="9" t="s">
        <v>8</v>
      </c>
      <c r="C238" s="9" t="s">
        <v>94</v>
      </c>
      <c r="D238" s="9" t="s">
        <v>106</v>
      </c>
      <c r="E238" s="9" t="s">
        <v>17</v>
      </c>
      <c r="F238" s="11">
        <v>1678646.23</v>
      </c>
      <c r="G238" s="49">
        <f>143416.34+5705.47-0.01</f>
        <v>149121.8</v>
      </c>
      <c r="H238" s="11">
        <f>F238+G238</f>
        <v>1827768.03</v>
      </c>
    </row>
    <row r="239" spans="1:8" ht="25.5">
      <c r="A239" s="12" t="s">
        <v>255</v>
      </c>
      <c r="B239" s="13" t="s">
        <v>8</v>
      </c>
      <c r="C239" s="13" t="s">
        <v>94</v>
      </c>
      <c r="D239" s="13" t="s">
        <v>107</v>
      </c>
      <c r="E239" s="13"/>
      <c r="F239" s="15">
        <f>F240+F244</f>
        <v>9302861.49</v>
      </c>
      <c r="G239" s="15">
        <f>G240+G244</f>
        <v>-17698.76000000004</v>
      </c>
      <c r="H239" s="15">
        <f>H240+H244</f>
        <v>9285162.73</v>
      </c>
    </row>
    <row r="240" spans="1:8" ht="25.5">
      <c r="A240" s="12" t="s">
        <v>256</v>
      </c>
      <c r="B240" s="13" t="s">
        <v>8</v>
      </c>
      <c r="C240" s="13" t="s">
        <v>94</v>
      </c>
      <c r="D240" s="13" t="s">
        <v>108</v>
      </c>
      <c r="E240" s="13"/>
      <c r="F240" s="15">
        <f>F241</f>
        <v>6303938.85</v>
      </c>
      <c r="G240" s="15">
        <f>G241</f>
        <v>212708.54999999996</v>
      </c>
      <c r="H240" s="15">
        <f>H241</f>
        <v>6516647.399999999</v>
      </c>
    </row>
    <row r="241" spans="1:8" ht="25.5">
      <c r="A241" s="12" t="s">
        <v>166</v>
      </c>
      <c r="B241" s="13" t="s">
        <v>8</v>
      </c>
      <c r="C241" s="13" t="s">
        <v>94</v>
      </c>
      <c r="D241" s="13" t="s">
        <v>108</v>
      </c>
      <c r="E241" s="13" t="s">
        <v>16</v>
      </c>
      <c r="F241" s="15">
        <f>F242+F243</f>
        <v>6303938.85</v>
      </c>
      <c r="G241" s="15">
        <f>G242+G243</f>
        <v>212708.54999999996</v>
      </c>
      <c r="H241" s="15">
        <f>H242+H243</f>
        <v>6516647.399999999</v>
      </c>
    </row>
    <row r="242" spans="1:8" ht="25.5">
      <c r="A242" s="10" t="s">
        <v>324</v>
      </c>
      <c r="B242" s="9" t="s">
        <v>8</v>
      </c>
      <c r="C242" s="9" t="s">
        <v>94</v>
      </c>
      <c r="D242" s="9" t="s">
        <v>108</v>
      </c>
      <c r="E242" s="9" t="s">
        <v>17</v>
      </c>
      <c r="F242" s="11">
        <v>6303938.85</v>
      </c>
      <c r="G242" s="11">
        <f>-201726.04+217925.99</f>
        <v>16199.949999999983</v>
      </c>
      <c r="H242" s="11">
        <f>F242+G242</f>
        <v>6320138.8</v>
      </c>
    </row>
    <row r="243" spans="1:8" ht="40.5" customHeight="1">
      <c r="A243" s="10" t="s">
        <v>325</v>
      </c>
      <c r="B243" s="9" t="s">
        <v>8</v>
      </c>
      <c r="C243" s="9" t="s">
        <v>94</v>
      </c>
      <c r="D243" s="9" t="s">
        <v>108</v>
      </c>
      <c r="E243" s="9" t="s">
        <v>17</v>
      </c>
      <c r="F243" s="11"/>
      <c r="G243" s="11">
        <f>189732.74+6775.86</f>
        <v>196508.59999999998</v>
      </c>
      <c r="H243" s="11">
        <f>F243+G243</f>
        <v>196508.59999999998</v>
      </c>
    </row>
    <row r="244" spans="1:8" ht="25.5">
      <c r="A244" s="12" t="s">
        <v>256</v>
      </c>
      <c r="B244" s="13" t="s">
        <v>8</v>
      </c>
      <c r="C244" s="13" t="s">
        <v>94</v>
      </c>
      <c r="D244" s="13" t="s">
        <v>109</v>
      </c>
      <c r="E244" s="13"/>
      <c r="F244" s="15">
        <f>F245</f>
        <v>2998922.64</v>
      </c>
      <c r="G244" s="15">
        <f>G245</f>
        <v>-230407.31</v>
      </c>
      <c r="H244" s="15">
        <f>H245</f>
        <v>2768515.33</v>
      </c>
    </row>
    <row r="245" spans="1:8" ht="25.5">
      <c r="A245" s="12" t="s">
        <v>166</v>
      </c>
      <c r="B245" s="13" t="s">
        <v>8</v>
      </c>
      <c r="C245" s="13" t="s">
        <v>94</v>
      </c>
      <c r="D245" s="13" t="s">
        <v>109</v>
      </c>
      <c r="E245" s="13" t="s">
        <v>16</v>
      </c>
      <c r="F245" s="15">
        <f>F246+F247</f>
        <v>2998922.64</v>
      </c>
      <c r="G245" s="15">
        <f>G246+G247</f>
        <v>-230407.31</v>
      </c>
      <c r="H245" s="15">
        <f>H246+H247</f>
        <v>2768515.33</v>
      </c>
    </row>
    <row r="246" spans="1:8" ht="25.5">
      <c r="A246" s="10" t="s">
        <v>324</v>
      </c>
      <c r="B246" s="9" t="s">
        <v>8</v>
      </c>
      <c r="C246" s="9" t="s">
        <v>94</v>
      </c>
      <c r="D246" s="9" t="s">
        <v>109</v>
      </c>
      <c r="E246" s="9" t="s">
        <v>17</v>
      </c>
      <c r="F246" s="11">
        <v>2998922.64</v>
      </c>
      <c r="G246" s="11">
        <f>-95965.52-217925.99</f>
        <v>-313891.51</v>
      </c>
      <c r="H246" s="11">
        <f>F246+G246</f>
        <v>2685031.13</v>
      </c>
    </row>
    <row r="247" spans="1:8" ht="42" customHeight="1">
      <c r="A247" s="10" t="s">
        <v>325</v>
      </c>
      <c r="B247" s="9" t="s">
        <v>8</v>
      </c>
      <c r="C247" s="9" t="s">
        <v>94</v>
      </c>
      <c r="D247" s="9" t="s">
        <v>109</v>
      </c>
      <c r="E247" s="9" t="s">
        <v>17</v>
      </c>
      <c r="F247" s="11"/>
      <c r="G247" s="11">
        <f>90260.05-6775.85</f>
        <v>83484.2</v>
      </c>
      <c r="H247" s="11">
        <f>F247+G247</f>
        <v>83484.2</v>
      </c>
    </row>
    <row r="248" spans="1:8" ht="12.75">
      <c r="A248" s="12" t="s">
        <v>257</v>
      </c>
      <c r="B248" s="13" t="s">
        <v>8</v>
      </c>
      <c r="C248" s="13" t="s">
        <v>110</v>
      </c>
      <c r="D248" s="13"/>
      <c r="E248" s="13"/>
      <c r="F248" s="15">
        <f>F249</f>
        <v>45181000</v>
      </c>
      <c r="G248" s="15">
        <f>G249</f>
        <v>1616193</v>
      </c>
      <c r="H248" s="15">
        <f>H249</f>
        <v>46797193</v>
      </c>
    </row>
    <row r="249" spans="1:8" ht="12.75">
      <c r="A249" s="12" t="s">
        <v>258</v>
      </c>
      <c r="B249" s="13" t="s">
        <v>8</v>
      </c>
      <c r="C249" s="13" t="s">
        <v>111</v>
      </c>
      <c r="D249" s="13"/>
      <c r="E249" s="13"/>
      <c r="F249" s="15">
        <f>F250+F275</f>
        <v>45181000</v>
      </c>
      <c r="G249" s="15">
        <f>G250+G275</f>
        <v>1616193</v>
      </c>
      <c r="H249" s="15">
        <f>H250+H275</f>
        <v>46797193</v>
      </c>
    </row>
    <row r="250" spans="1:8" ht="38.25">
      <c r="A250" s="12" t="s">
        <v>214</v>
      </c>
      <c r="B250" s="13" t="s">
        <v>8</v>
      </c>
      <c r="C250" s="13" t="s">
        <v>111</v>
      </c>
      <c r="D250" s="13" t="s">
        <v>66</v>
      </c>
      <c r="E250" s="13"/>
      <c r="F250" s="15">
        <f>F251+F255+F263+F267+F271</f>
        <v>45181000</v>
      </c>
      <c r="G250" s="15">
        <f>G251+G255+G263+G267+G271</f>
        <v>5460</v>
      </c>
      <c r="H250" s="15">
        <f>H251+H255+H263+H267+H271</f>
        <v>45186460</v>
      </c>
    </row>
    <row r="251" spans="1:8" ht="25.5">
      <c r="A251" s="12" t="s">
        <v>259</v>
      </c>
      <c r="B251" s="13" t="s">
        <v>8</v>
      </c>
      <c r="C251" s="13" t="s">
        <v>111</v>
      </c>
      <c r="D251" s="13" t="s">
        <v>112</v>
      </c>
      <c r="E251" s="13"/>
      <c r="F251" s="15">
        <f aca="true" t="shared" si="35" ref="F251:H253">F252</f>
        <v>16741000</v>
      </c>
      <c r="G251" s="15">
        <f t="shared" si="35"/>
        <v>5460</v>
      </c>
      <c r="H251" s="15">
        <f t="shared" si="35"/>
        <v>16746460</v>
      </c>
    </row>
    <row r="252" spans="1:8" ht="25.5">
      <c r="A252" s="12" t="s">
        <v>260</v>
      </c>
      <c r="B252" s="13" t="s">
        <v>8</v>
      </c>
      <c r="C252" s="13" t="s">
        <v>111</v>
      </c>
      <c r="D252" s="13" t="s">
        <v>113</v>
      </c>
      <c r="E252" s="13"/>
      <c r="F252" s="15">
        <f t="shared" si="35"/>
        <v>16741000</v>
      </c>
      <c r="G252" s="15">
        <f t="shared" si="35"/>
        <v>5460</v>
      </c>
      <c r="H252" s="15">
        <f t="shared" si="35"/>
        <v>16746460</v>
      </c>
    </row>
    <row r="253" spans="1:8" ht="25.5">
      <c r="A253" s="12" t="s">
        <v>184</v>
      </c>
      <c r="B253" s="13" t="s">
        <v>8</v>
      </c>
      <c r="C253" s="13" t="s">
        <v>111</v>
      </c>
      <c r="D253" s="13" t="s">
        <v>113</v>
      </c>
      <c r="E253" s="13" t="s">
        <v>36</v>
      </c>
      <c r="F253" s="15">
        <f t="shared" si="35"/>
        <v>16741000</v>
      </c>
      <c r="G253" s="15">
        <f t="shared" si="35"/>
        <v>5460</v>
      </c>
      <c r="H253" s="15">
        <f t="shared" si="35"/>
        <v>16746460</v>
      </c>
    </row>
    <row r="254" spans="1:8" ht="12.75">
      <c r="A254" s="10" t="s">
        <v>217</v>
      </c>
      <c r="B254" s="9" t="s">
        <v>8</v>
      </c>
      <c r="C254" s="9" t="s">
        <v>111</v>
      </c>
      <c r="D254" s="9" t="s">
        <v>113</v>
      </c>
      <c r="E254" s="9" t="s">
        <v>69</v>
      </c>
      <c r="F254" s="11">
        <v>16741000</v>
      </c>
      <c r="G254" s="11">
        <v>5460</v>
      </c>
      <c r="H254" s="11">
        <f>F254+G254</f>
        <v>16746460</v>
      </c>
    </row>
    <row r="255" spans="1:8" ht="25.5">
      <c r="A255" s="12" t="s">
        <v>261</v>
      </c>
      <c r="B255" s="13" t="s">
        <v>8</v>
      </c>
      <c r="C255" s="13" t="s">
        <v>111</v>
      </c>
      <c r="D255" s="13" t="s">
        <v>114</v>
      </c>
      <c r="E255" s="13"/>
      <c r="F255" s="15">
        <f>F256</f>
        <v>8820000</v>
      </c>
      <c r="G255" s="15">
        <f>G256</f>
        <v>0</v>
      </c>
      <c r="H255" s="15">
        <f>H256</f>
        <v>8820000</v>
      </c>
    </row>
    <row r="256" spans="1:8" ht="25.5">
      <c r="A256" s="12" t="s">
        <v>262</v>
      </c>
      <c r="B256" s="13" t="s">
        <v>8</v>
      </c>
      <c r="C256" s="13" t="s">
        <v>111</v>
      </c>
      <c r="D256" s="13" t="s">
        <v>115</v>
      </c>
      <c r="E256" s="13"/>
      <c r="F256" s="15">
        <f>F257+F259+F261</f>
        <v>8820000</v>
      </c>
      <c r="G256" s="15">
        <f>G257+G259+G261</f>
        <v>0</v>
      </c>
      <c r="H256" s="15">
        <f>H257+H259+H261</f>
        <v>8820000</v>
      </c>
    </row>
    <row r="257" spans="1:8" ht="63.75">
      <c r="A257" s="12" t="s">
        <v>164</v>
      </c>
      <c r="B257" s="13" t="s">
        <v>8</v>
      </c>
      <c r="C257" s="13" t="s">
        <v>111</v>
      </c>
      <c r="D257" s="13" t="s">
        <v>115</v>
      </c>
      <c r="E257" s="13" t="s">
        <v>14</v>
      </c>
      <c r="F257" s="15">
        <f>F258</f>
        <v>6145000</v>
      </c>
      <c r="G257" s="15">
        <f>G258</f>
        <v>0</v>
      </c>
      <c r="H257" s="15">
        <f>H258</f>
        <v>6145000</v>
      </c>
    </row>
    <row r="258" spans="1:8" ht="12.75">
      <c r="A258" s="10" t="s">
        <v>263</v>
      </c>
      <c r="B258" s="9" t="s">
        <v>8</v>
      </c>
      <c r="C258" s="9" t="s">
        <v>111</v>
      </c>
      <c r="D258" s="9" t="s">
        <v>115</v>
      </c>
      <c r="E258" s="9" t="s">
        <v>116</v>
      </c>
      <c r="F258" s="11">
        <v>6145000</v>
      </c>
      <c r="G258" s="11"/>
      <c r="H258" s="11">
        <f>F258+G258</f>
        <v>6145000</v>
      </c>
    </row>
    <row r="259" spans="1:8" ht="25.5">
      <c r="A259" s="12" t="s">
        <v>166</v>
      </c>
      <c r="B259" s="13" t="s">
        <v>8</v>
      </c>
      <c r="C259" s="13" t="s">
        <v>111</v>
      </c>
      <c r="D259" s="13" t="s">
        <v>115</v>
      </c>
      <c r="E259" s="13" t="s">
        <v>16</v>
      </c>
      <c r="F259" s="15">
        <f>F260</f>
        <v>2672800</v>
      </c>
      <c r="G259" s="15">
        <f>G260</f>
        <v>0</v>
      </c>
      <c r="H259" s="15">
        <f>H260</f>
        <v>2672800</v>
      </c>
    </row>
    <row r="260" spans="1:8" ht="25.5">
      <c r="A260" s="10" t="s">
        <v>167</v>
      </c>
      <c r="B260" s="9" t="s">
        <v>8</v>
      </c>
      <c r="C260" s="9" t="s">
        <v>111</v>
      </c>
      <c r="D260" s="9" t="s">
        <v>115</v>
      </c>
      <c r="E260" s="9" t="s">
        <v>17</v>
      </c>
      <c r="F260" s="11">
        <v>2672800</v>
      </c>
      <c r="G260" s="11"/>
      <c r="H260" s="11">
        <f>F260+G260</f>
        <v>2672800</v>
      </c>
    </row>
    <row r="261" spans="1:8" ht="12.75">
      <c r="A261" s="12" t="s">
        <v>168</v>
      </c>
      <c r="B261" s="13" t="s">
        <v>8</v>
      </c>
      <c r="C261" s="13" t="s">
        <v>111</v>
      </c>
      <c r="D261" s="13" t="s">
        <v>115</v>
      </c>
      <c r="E261" s="13" t="s">
        <v>18</v>
      </c>
      <c r="F261" s="15">
        <f>F262</f>
        <v>2200</v>
      </c>
      <c r="G261" s="15">
        <f>G262</f>
        <v>0</v>
      </c>
      <c r="H261" s="15">
        <f>H262</f>
        <v>2200</v>
      </c>
    </row>
    <row r="262" spans="1:8" ht="12.75">
      <c r="A262" s="10" t="s">
        <v>169</v>
      </c>
      <c r="B262" s="9" t="s">
        <v>8</v>
      </c>
      <c r="C262" s="9" t="s">
        <v>111</v>
      </c>
      <c r="D262" s="9" t="s">
        <v>115</v>
      </c>
      <c r="E262" s="9" t="s">
        <v>19</v>
      </c>
      <c r="F262" s="11">
        <v>2200</v>
      </c>
      <c r="G262" s="11"/>
      <c r="H262" s="11">
        <f>F262+G262</f>
        <v>2200</v>
      </c>
    </row>
    <row r="263" spans="1:8" ht="25.5">
      <c r="A263" s="12" t="s">
        <v>264</v>
      </c>
      <c r="B263" s="13" t="s">
        <v>8</v>
      </c>
      <c r="C263" s="13" t="s">
        <v>111</v>
      </c>
      <c r="D263" s="13" t="s">
        <v>117</v>
      </c>
      <c r="E263" s="13"/>
      <c r="F263" s="15">
        <f aca="true" t="shared" si="36" ref="F263:H265">F264</f>
        <v>14670000</v>
      </c>
      <c r="G263" s="15">
        <f t="shared" si="36"/>
        <v>0</v>
      </c>
      <c r="H263" s="15">
        <f t="shared" si="36"/>
        <v>14670000</v>
      </c>
    </row>
    <row r="264" spans="1:8" ht="25.5">
      <c r="A264" s="12" t="s">
        <v>260</v>
      </c>
      <c r="B264" s="13" t="s">
        <v>8</v>
      </c>
      <c r="C264" s="13" t="s">
        <v>111</v>
      </c>
      <c r="D264" s="13" t="s">
        <v>118</v>
      </c>
      <c r="E264" s="13"/>
      <c r="F264" s="15">
        <f t="shared" si="36"/>
        <v>14670000</v>
      </c>
      <c r="G264" s="15">
        <f t="shared" si="36"/>
        <v>0</v>
      </c>
      <c r="H264" s="15">
        <f t="shared" si="36"/>
        <v>14670000</v>
      </c>
    </row>
    <row r="265" spans="1:8" ht="25.5">
      <c r="A265" s="12" t="s">
        <v>184</v>
      </c>
      <c r="B265" s="13" t="s">
        <v>8</v>
      </c>
      <c r="C265" s="13" t="s">
        <v>111</v>
      </c>
      <c r="D265" s="13" t="s">
        <v>118</v>
      </c>
      <c r="E265" s="13" t="s">
        <v>36</v>
      </c>
      <c r="F265" s="15">
        <f t="shared" si="36"/>
        <v>14670000</v>
      </c>
      <c r="G265" s="15">
        <f t="shared" si="36"/>
        <v>0</v>
      </c>
      <c r="H265" s="15">
        <f t="shared" si="36"/>
        <v>14670000</v>
      </c>
    </row>
    <row r="266" spans="1:8" ht="12.75">
      <c r="A266" s="10" t="s">
        <v>217</v>
      </c>
      <c r="B266" s="9" t="s">
        <v>8</v>
      </c>
      <c r="C266" s="9" t="s">
        <v>111</v>
      </c>
      <c r="D266" s="9" t="s">
        <v>118</v>
      </c>
      <c r="E266" s="9" t="s">
        <v>69</v>
      </c>
      <c r="F266" s="11">
        <v>14670000</v>
      </c>
      <c r="G266" s="11"/>
      <c r="H266" s="11">
        <f>F266+G266</f>
        <v>14670000</v>
      </c>
    </row>
    <row r="267" spans="1:8" ht="25.5">
      <c r="A267" s="12" t="s">
        <v>265</v>
      </c>
      <c r="B267" s="13" t="s">
        <v>8</v>
      </c>
      <c r="C267" s="13" t="s">
        <v>111</v>
      </c>
      <c r="D267" s="13" t="s">
        <v>119</v>
      </c>
      <c r="E267" s="13"/>
      <c r="F267" s="15">
        <f aca="true" t="shared" si="37" ref="F267:H269">F268</f>
        <v>4520000</v>
      </c>
      <c r="G267" s="15">
        <f t="shared" si="37"/>
        <v>0</v>
      </c>
      <c r="H267" s="15">
        <f t="shared" si="37"/>
        <v>4520000</v>
      </c>
    </row>
    <row r="268" spans="1:8" ht="25.5">
      <c r="A268" s="12" t="s">
        <v>260</v>
      </c>
      <c r="B268" s="13" t="s">
        <v>8</v>
      </c>
      <c r="C268" s="13" t="s">
        <v>111</v>
      </c>
      <c r="D268" s="13" t="s">
        <v>120</v>
      </c>
      <c r="E268" s="13"/>
      <c r="F268" s="15">
        <f t="shared" si="37"/>
        <v>4520000</v>
      </c>
      <c r="G268" s="15">
        <f t="shared" si="37"/>
        <v>0</v>
      </c>
      <c r="H268" s="15">
        <f t="shared" si="37"/>
        <v>4520000</v>
      </c>
    </row>
    <row r="269" spans="1:8" ht="25.5">
      <c r="A269" s="12" t="s">
        <v>184</v>
      </c>
      <c r="B269" s="13" t="s">
        <v>8</v>
      </c>
      <c r="C269" s="13" t="s">
        <v>111</v>
      </c>
      <c r="D269" s="13" t="s">
        <v>120</v>
      </c>
      <c r="E269" s="13" t="s">
        <v>36</v>
      </c>
      <c r="F269" s="15">
        <f t="shared" si="37"/>
        <v>4520000</v>
      </c>
      <c r="G269" s="15">
        <f t="shared" si="37"/>
        <v>0</v>
      </c>
      <c r="H269" s="15">
        <f t="shared" si="37"/>
        <v>4520000</v>
      </c>
    </row>
    <row r="270" spans="1:8" ht="12.75">
      <c r="A270" s="10" t="s">
        <v>217</v>
      </c>
      <c r="B270" s="9" t="s">
        <v>8</v>
      </c>
      <c r="C270" s="9" t="s">
        <v>111</v>
      </c>
      <c r="D270" s="9" t="s">
        <v>120</v>
      </c>
      <c r="E270" s="9" t="s">
        <v>69</v>
      </c>
      <c r="F270" s="11">
        <v>4520000</v>
      </c>
      <c r="G270" s="11"/>
      <c r="H270" s="11">
        <f>F270+G270</f>
        <v>4520000</v>
      </c>
    </row>
    <row r="271" spans="1:8" ht="25.5">
      <c r="A271" s="12" t="s">
        <v>266</v>
      </c>
      <c r="B271" s="13" t="s">
        <v>8</v>
      </c>
      <c r="C271" s="13" t="s">
        <v>111</v>
      </c>
      <c r="D271" s="13" t="s">
        <v>121</v>
      </c>
      <c r="E271" s="13"/>
      <c r="F271" s="15">
        <f aca="true" t="shared" si="38" ref="F271:H273">F272</f>
        <v>430000</v>
      </c>
      <c r="G271" s="15">
        <f t="shared" si="38"/>
        <v>0</v>
      </c>
      <c r="H271" s="15">
        <f t="shared" si="38"/>
        <v>430000</v>
      </c>
    </row>
    <row r="272" spans="1:8" ht="12.75">
      <c r="A272" s="12" t="s">
        <v>267</v>
      </c>
      <c r="B272" s="13" t="s">
        <v>8</v>
      </c>
      <c r="C272" s="13" t="s">
        <v>111</v>
      </c>
      <c r="D272" s="13" t="s">
        <v>122</v>
      </c>
      <c r="E272" s="13"/>
      <c r="F272" s="15">
        <f t="shared" si="38"/>
        <v>430000</v>
      </c>
      <c r="G272" s="15">
        <f t="shared" si="38"/>
        <v>0</v>
      </c>
      <c r="H272" s="15">
        <f t="shared" si="38"/>
        <v>430000</v>
      </c>
    </row>
    <row r="273" spans="1:8" ht="25.5">
      <c r="A273" s="12" t="s">
        <v>166</v>
      </c>
      <c r="B273" s="13" t="s">
        <v>8</v>
      </c>
      <c r="C273" s="13" t="s">
        <v>111</v>
      </c>
      <c r="D273" s="13" t="s">
        <v>122</v>
      </c>
      <c r="E273" s="13" t="s">
        <v>16</v>
      </c>
      <c r="F273" s="15">
        <f t="shared" si="38"/>
        <v>430000</v>
      </c>
      <c r="G273" s="15">
        <f t="shared" si="38"/>
        <v>0</v>
      </c>
      <c r="H273" s="15">
        <f t="shared" si="38"/>
        <v>430000</v>
      </c>
    </row>
    <row r="274" spans="1:8" ht="25.5">
      <c r="A274" s="10" t="s">
        <v>167</v>
      </c>
      <c r="B274" s="9" t="s">
        <v>8</v>
      </c>
      <c r="C274" s="9" t="s">
        <v>111</v>
      </c>
      <c r="D274" s="9" t="s">
        <v>122</v>
      </c>
      <c r="E274" s="9" t="s">
        <v>17</v>
      </c>
      <c r="F274" s="11">
        <v>430000</v>
      </c>
      <c r="G274" s="11"/>
      <c r="H274" s="11">
        <f>F274+G274</f>
        <v>430000</v>
      </c>
    </row>
    <row r="275" spans="1:8" ht="68.25" customHeight="1">
      <c r="A275" s="31" t="s">
        <v>161</v>
      </c>
      <c r="B275" s="32" t="s">
        <v>8</v>
      </c>
      <c r="C275" s="32" t="s">
        <v>111</v>
      </c>
      <c r="D275" s="32" t="s">
        <v>11</v>
      </c>
      <c r="E275" s="32"/>
      <c r="F275" s="27">
        <f aca="true" t="shared" si="39" ref="F275:H276">F276</f>
        <v>0</v>
      </c>
      <c r="G275" s="27">
        <f t="shared" si="39"/>
        <v>1610733</v>
      </c>
      <c r="H275" s="27">
        <f t="shared" si="39"/>
        <v>1610733</v>
      </c>
    </row>
    <row r="276" spans="1:8" ht="51">
      <c r="A276" s="31" t="s">
        <v>250</v>
      </c>
      <c r="B276" s="32" t="s">
        <v>8</v>
      </c>
      <c r="C276" s="32" t="s">
        <v>111</v>
      </c>
      <c r="D276" s="32" t="s">
        <v>102</v>
      </c>
      <c r="E276" s="32"/>
      <c r="F276" s="15">
        <f t="shared" si="39"/>
        <v>0</v>
      </c>
      <c r="G276" s="15">
        <f t="shared" si="39"/>
        <v>1610733</v>
      </c>
      <c r="H276" s="15">
        <f t="shared" si="39"/>
        <v>1610733</v>
      </c>
    </row>
    <row r="277" spans="1:8" ht="41.25" customHeight="1">
      <c r="A277" s="42" t="s">
        <v>331</v>
      </c>
      <c r="B277" s="32" t="s">
        <v>8</v>
      </c>
      <c r="C277" s="32" t="s">
        <v>111</v>
      </c>
      <c r="D277" s="45" t="s">
        <v>332</v>
      </c>
      <c r="E277" s="46"/>
      <c r="F277" s="37">
        <f>F279+F280+F281</f>
        <v>0</v>
      </c>
      <c r="G277" s="37">
        <f>G279+G280+G281</f>
        <v>1610733</v>
      </c>
      <c r="H277" s="37">
        <f>H279+H280+H281</f>
        <v>1610733</v>
      </c>
    </row>
    <row r="278" spans="1:8" ht="12.75" customHeight="1">
      <c r="A278" s="43" t="s">
        <v>184</v>
      </c>
      <c r="B278" s="32" t="s">
        <v>8</v>
      </c>
      <c r="C278" s="32" t="s">
        <v>111</v>
      </c>
      <c r="D278" s="45" t="s">
        <v>332</v>
      </c>
      <c r="E278" s="47" t="s">
        <v>36</v>
      </c>
      <c r="F278" s="38">
        <f>F279+F280+F281</f>
        <v>0</v>
      </c>
      <c r="G278" s="38">
        <f>G279+G280+G281</f>
        <v>1610733</v>
      </c>
      <c r="H278" s="38">
        <f>H279+H280+H281</f>
        <v>1610733</v>
      </c>
    </row>
    <row r="279" spans="1:8" ht="12.75" customHeight="1">
      <c r="A279" s="44" t="s">
        <v>319</v>
      </c>
      <c r="B279" s="30" t="s">
        <v>8</v>
      </c>
      <c r="C279" s="30" t="s">
        <v>111</v>
      </c>
      <c r="D279" s="48" t="s">
        <v>332</v>
      </c>
      <c r="E279" s="48" t="s">
        <v>69</v>
      </c>
      <c r="F279" s="39"/>
      <c r="G279" s="40">
        <v>1000000</v>
      </c>
      <c r="H279" s="41">
        <f>F279+G279</f>
        <v>1000000</v>
      </c>
    </row>
    <row r="280" spans="1:8" ht="12.75" customHeight="1">
      <c r="A280" s="44" t="s">
        <v>320</v>
      </c>
      <c r="B280" s="30" t="s">
        <v>8</v>
      </c>
      <c r="C280" s="30" t="s">
        <v>111</v>
      </c>
      <c r="D280" s="48" t="s">
        <v>332</v>
      </c>
      <c r="E280" s="48" t="s">
        <v>69</v>
      </c>
      <c r="F280" s="36"/>
      <c r="G280" s="11">
        <v>591308</v>
      </c>
      <c r="H280" s="35">
        <f>F280+G280</f>
        <v>591308</v>
      </c>
    </row>
    <row r="281" spans="1:8" ht="12.75" customHeight="1">
      <c r="A281" s="44" t="s">
        <v>321</v>
      </c>
      <c r="B281" s="30" t="s">
        <v>8</v>
      </c>
      <c r="C281" s="30" t="s">
        <v>111</v>
      </c>
      <c r="D281" s="48" t="s">
        <v>332</v>
      </c>
      <c r="E281" s="48" t="s">
        <v>69</v>
      </c>
      <c r="F281" s="35"/>
      <c r="G281" s="11">
        <v>19425</v>
      </c>
      <c r="H281" s="35">
        <f>F281+G281</f>
        <v>19425</v>
      </c>
    </row>
    <row r="282" spans="1:8" ht="12.75">
      <c r="A282" s="12" t="s">
        <v>268</v>
      </c>
      <c r="B282" s="13" t="s">
        <v>8</v>
      </c>
      <c r="C282" s="13" t="s">
        <v>123</v>
      </c>
      <c r="D282" s="13"/>
      <c r="E282" s="13"/>
      <c r="F282" s="15">
        <f>F283+F289+F298</f>
        <v>3528834</v>
      </c>
      <c r="G282" s="15">
        <f>G283+G289+G298</f>
        <v>0</v>
      </c>
      <c r="H282" s="15">
        <f>H283+H289+H298</f>
        <v>3528834</v>
      </c>
    </row>
    <row r="283" spans="1:8" ht="12.75">
      <c r="A283" s="12" t="s">
        <v>269</v>
      </c>
      <c r="B283" s="13" t="s">
        <v>8</v>
      </c>
      <c r="C283" s="13" t="s">
        <v>124</v>
      </c>
      <c r="D283" s="13"/>
      <c r="E283" s="13"/>
      <c r="F283" s="15">
        <f aca="true" t="shared" si="40" ref="F283:H287">F284</f>
        <v>826000</v>
      </c>
      <c r="G283" s="15">
        <f t="shared" si="40"/>
        <v>0</v>
      </c>
      <c r="H283" s="15">
        <f t="shared" si="40"/>
        <v>826000</v>
      </c>
    </row>
    <row r="284" spans="1:8" ht="38.25">
      <c r="A284" s="12" t="s">
        <v>270</v>
      </c>
      <c r="B284" s="13" t="s">
        <v>8</v>
      </c>
      <c r="C284" s="13" t="s">
        <v>124</v>
      </c>
      <c r="D284" s="13" t="s">
        <v>125</v>
      </c>
      <c r="E284" s="13"/>
      <c r="F284" s="15">
        <f t="shared" si="40"/>
        <v>826000</v>
      </c>
      <c r="G284" s="15">
        <f t="shared" si="40"/>
        <v>0</v>
      </c>
      <c r="H284" s="15">
        <f t="shared" si="40"/>
        <v>826000</v>
      </c>
    </row>
    <row r="285" spans="1:8" ht="25.5">
      <c r="A285" s="12" t="s">
        <v>271</v>
      </c>
      <c r="B285" s="13" t="s">
        <v>8</v>
      </c>
      <c r="C285" s="13" t="s">
        <v>124</v>
      </c>
      <c r="D285" s="13" t="s">
        <v>126</v>
      </c>
      <c r="E285" s="13"/>
      <c r="F285" s="15">
        <f t="shared" si="40"/>
        <v>826000</v>
      </c>
      <c r="G285" s="15">
        <f t="shared" si="40"/>
        <v>0</v>
      </c>
      <c r="H285" s="15">
        <f t="shared" si="40"/>
        <v>826000</v>
      </c>
    </row>
    <row r="286" spans="1:8" ht="12.75">
      <c r="A286" s="12" t="s">
        <v>272</v>
      </c>
      <c r="B286" s="13" t="s">
        <v>8</v>
      </c>
      <c r="C286" s="13" t="s">
        <v>124</v>
      </c>
      <c r="D286" s="13" t="s">
        <v>127</v>
      </c>
      <c r="E286" s="13"/>
      <c r="F286" s="15">
        <f t="shared" si="40"/>
        <v>826000</v>
      </c>
      <c r="G286" s="15">
        <f t="shared" si="40"/>
        <v>0</v>
      </c>
      <c r="H286" s="15">
        <f t="shared" si="40"/>
        <v>826000</v>
      </c>
    </row>
    <row r="287" spans="1:8" ht="12.75">
      <c r="A287" s="12" t="s">
        <v>273</v>
      </c>
      <c r="B287" s="13" t="s">
        <v>8</v>
      </c>
      <c r="C287" s="13" t="s">
        <v>124</v>
      </c>
      <c r="D287" s="13" t="s">
        <v>127</v>
      </c>
      <c r="E287" s="13" t="s">
        <v>128</v>
      </c>
      <c r="F287" s="15">
        <f t="shared" si="40"/>
        <v>826000</v>
      </c>
      <c r="G287" s="15">
        <f t="shared" si="40"/>
        <v>0</v>
      </c>
      <c r="H287" s="15">
        <f t="shared" si="40"/>
        <v>826000</v>
      </c>
    </row>
    <row r="288" spans="1:8" ht="20.25" customHeight="1">
      <c r="A288" s="10" t="s">
        <v>274</v>
      </c>
      <c r="B288" s="9" t="s">
        <v>8</v>
      </c>
      <c r="C288" s="9" t="s">
        <v>124</v>
      </c>
      <c r="D288" s="9" t="s">
        <v>127</v>
      </c>
      <c r="E288" s="9" t="s">
        <v>129</v>
      </c>
      <c r="F288" s="11">
        <v>826000</v>
      </c>
      <c r="G288" s="11"/>
      <c r="H288" s="11">
        <f>F288+G288</f>
        <v>826000</v>
      </c>
    </row>
    <row r="289" spans="1:8" ht="12.75">
      <c r="A289" s="12" t="s">
        <v>275</v>
      </c>
      <c r="B289" s="13" t="s">
        <v>8</v>
      </c>
      <c r="C289" s="13" t="s">
        <v>130</v>
      </c>
      <c r="D289" s="13"/>
      <c r="E289" s="13"/>
      <c r="F289" s="15">
        <f aca="true" t="shared" si="41" ref="F289:H290">F290</f>
        <v>1400000</v>
      </c>
      <c r="G289" s="15">
        <f t="shared" si="41"/>
        <v>0</v>
      </c>
      <c r="H289" s="15">
        <f t="shared" si="41"/>
        <v>1400000</v>
      </c>
    </row>
    <row r="290" spans="1:8" ht="38.25">
      <c r="A290" s="12" t="s">
        <v>270</v>
      </c>
      <c r="B290" s="13" t="s">
        <v>8</v>
      </c>
      <c r="C290" s="13" t="s">
        <v>130</v>
      </c>
      <c r="D290" s="13" t="s">
        <v>125</v>
      </c>
      <c r="E290" s="13"/>
      <c r="F290" s="15">
        <f t="shared" si="41"/>
        <v>1400000</v>
      </c>
      <c r="G290" s="15">
        <f t="shared" si="41"/>
        <v>0</v>
      </c>
      <c r="H290" s="15">
        <f t="shared" si="41"/>
        <v>1400000</v>
      </c>
    </row>
    <row r="291" spans="1:8" ht="25.5">
      <c r="A291" s="12" t="s">
        <v>276</v>
      </c>
      <c r="B291" s="13" t="s">
        <v>8</v>
      </c>
      <c r="C291" s="13" t="s">
        <v>130</v>
      </c>
      <c r="D291" s="13" t="s">
        <v>131</v>
      </c>
      <c r="E291" s="13"/>
      <c r="F291" s="15">
        <f>F292+F295</f>
        <v>1400000</v>
      </c>
      <c r="G291" s="15">
        <f>G292+G295</f>
        <v>0</v>
      </c>
      <c r="H291" s="15">
        <f>H292+H295</f>
        <v>1400000</v>
      </c>
    </row>
    <row r="292" spans="1:8" ht="25.5">
      <c r="A292" s="12" t="s">
        <v>277</v>
      </c>
      <c r="B292" s="13" t="s">
        <v>8</v>
      </c>
      <c r="C292" s="13" t="s">
        <v>130</v>
      </c>
      <c r="D292" s="13" t="s">
        <v>132</v>
      </c>
      <c r="E292" s="13"/>
      <c r="F292" s="15">
        <f aca="true" t="shared" si="42" ref="F292:H293">F293</f>
        <v>400000</v>
      </c>
      <c r="G292" s="15">
        <f t="shared" si="42"/>
        <v>0</v>
      </c>
      <c r="H292" s="15">
        <f t="shared" si="42"/>
        <v>400000</v>
      </c>
    </row>
    <row r="293" spans="1:8" ht="15.75" customHeight="1">
      <c r="A293" s="12" t="s">
        <v>168</v>
      </c>
      <c r="B293" s="13" t="s">
        <v>8</v>
      </c>
      <c r="C293" s="13" t="s">
        <v>130</v>
      </c>
      <c r="D293" s="13" t="s">
        <v>132</v>
      </c>
      <c r="E293" s="13" t="s">
        <v>18</v>
      </c>
      <c r="F293" s="15">
        <f t="shared" si="42"/>
        <v>400000</v>
      </c>
      <c r="G293" s="15">
        <f t="shared" si="42"/>
        <v>0</v>
      </c>
      <c r="H293" s="15">
        <f t="shared" si="42"/>
        <v>400000</v>
      </c>
    </row>
    <row r="294" spans="1:8" ht="45" customHeight="1">
      <c r="A294" s="10" t="s">
        <v>197</v>
      </c>
      <c r="B294" s="9" t="s">
        <v>8</v>
      </c>
      <c r="C294" s="9" t="s">
        <v>130</v>
      </c>
      <c r="D294" s="9" t="s">
        <v>132</v>
      </c>
      <c r="E294" s="9" t="s">
        <v>49</v>
      </c>
      <c r="F294" s="11">
        <v>400000</v>
      </c>
      <c r="G294" s="11"/>
      <c r="H294" s="11">
        <f>F294+G294</f>
        <v>400000</v>
      </c>
    </row>
    <row r="295" spans="1:8" ht="25.5">
      <c r="A295" s="18" t="s">
        <v>278</v>
      </c>
      <c r="B295" s="19" t="s">
        <v>8</v>
      </c>
      <c r="C295" s="19" t="s">
        <v>130</v>
      </c>
      <c r="D295" s="19" t="s">
        <v>133</v>
      </c>
      <c r="E295" s="19"/>
      <c r="F295" s="20">
        <f aca="true" t="shared" si="43" ref="F295:H296">F296</f>
        <v>1000000</v>
      </c>
      <c r="G295" s="20">
        <f t="shared" si="43"/>
        <v>0</v>
      </c>
      <c r="H295" s="20">
        <f t="shared" si="43"/>
        <v>1000000</v>
      </c>
    </row>
    <row r="296" spans="1:8" ht="12.75">
      <c r="A296" s="18" t="s">
        <v>227</v>
      </c>
      <c r="B296" s="19" t="s">
        <v>8</v>
      </c>
      <c r="C296" s="19" t="s">
        <v>130</v>
      </c>
      <c r="D296" s="19" t="s">
        <v>133</v>
      </c>
      <c r="E296" s="19" t="s">
        <v>79</v>
      </c>
      <c r="F296" s="20">
        <f t="shared" si="43"/>
        <v>1000000</v>
      </c>
      <c r="G296" s="20">
        <f t="shared" si="43"/>
        <v>0</v>
      </c>
      <c r="H296" s="20">
        <f t="shared" si="43"/>
        <v>1000000</v>
      </c>
    </row>
    <row r="297" spans="1:8" ht="12.75">
      <c r="A297" s="10" t="s">
        <v>228</v>
      </c>
      <c r="B297" s="9" t="s">
        <v>8</v>
      </c>
      <c r="C297" s="9" t="s">
        <v>130</v>
      </c>
      <c r="D297" s="9" t="s">
        <v>133</v>
      </c>
      <c r="E297" s="9" t="s">
        <v>80</v>
      </c>
      <c r="F297" s="11">
        <v>1000000</v>
      </c>
      <c r="G297" s="11"/>
      <c r="H297" s="11">
        <f>F297+G297</f>
        <v>1000000</v>
      </c>
    </row>
    <row r="298" spans="1:8" ht="12.75">
      <c r="A298" s="12" t="s">
        <v>279</v>
      </c>
      <c r="B298" s="13" t="s">
        <v>8</v>
      </c>
      <c r="C298" s="13" t="s">
        <v>134</v>
      </c>
      <c r="D298" s="13"/>
      <c r="E298" s="13"/>
      <c r="F298" s="15">
        <f>F299</f>
        <v>1302834</v>
      </c>
      <c r="G298" s="15">
        <f>G299</f>
        <v>0</v>
      </c>
      <c r="H298" s="15">
        <f>H299</f>
        <v>1302834</v>
      </c>
    </row>
    <row r="299" spans="1:8" ht="38.25">
      <c r="A299" s="12" t="s">
        <v>270</v>
      </c>
      <c r="B299" s="13" t="s">
        <v>8</v>
      </c>
      <c r="C299" s="13" t="s">
        <v>134</v>
      </c>
      <c r="D299" s="13" t="s">
        <v>125</v>
      </c>
      <c r="E299" s="13"/>
      <c r="F299" s="15">
        <f>F300+F309</f>
        <v>1302834</v>
      </c>
      <c r="G299" s="15">
        <f>G300+G309</f>
        <v>0</v>
      </c>
      <c r="H299" s="15">
        <f>H300+H309</f>
        <v>1302834</v>
      </c>
    </row>
    <row r="300" spans="1:8" ht="25.5">
      <c r="A300" s="12" t="s">
        <v>276</v>
      </c>
      <c r="B300" s="13" t="s">
        <v>8</v>
      </c>
      <c r="C300" s="13" t="s">
        <v>134</v>
      </c>
      <c r="D300" s="13" t="s">
        <v>131</v>
      </c>
      <c r="E300" s="13"/>
      <c r="F300" s="15">
        <f>F301+F306</f>
        <v>978834</v>
      </c>
      <c r="G300" s="15">
        <f>G301+G306</f>
        <v>0</v>
      </c>
      <c r="H300" s="15">
        <f>H301+H306</f>
        <v>978834</v>
      </c>
    </row>
    <row r="301" spans="1:8" ht="12.75">
      <c r="A301" s="12" t="s">
        <v>280</v>
      </c>
      <c r="B301" s="13" t="s">
        <v>8</v>
      </c>
      <c r="C301" s="13" t="s">
        <v>134</v>
      </c>
      <c r="D301" s="13" t="s">
        <v>135</v>
      </c>
      <c r="E301" s="13"/>
      <c r="F301" s="15">
        <f>F302+F304</f>
        <v>618834</v>
      </c>
      <c r="G301" s="15">
        <f>G302+G304</f>
        <v>0</v>
      </c>
      <c r="H301" s="15">
        <f>H302+H304</f>
        <v>618834</v>
      </c>
    </row>
    <row r="302" spans="1:8" ht="12.75">
      <c r="A302" s="12" t="s">
        <v>273</v>
      </c>
      <c r="B302" s="13" t="s">
        <v>8</v>
      </c>
      <c r="C302" s="13" t="s">
        <v>134</v>
      </c>
      <c r="D302" s="13" t="s">
        <v>135</v>
      </c>
      <c r="E302" s="13" t="s">
        <v>128</v>
      </c>
      <c r="F302" s="15">
        <f>F303</f>
        <v>100000</v>
      </c>
      <c r="G302" s="15">
        <f>G303</f>
        <v>0</v>
      </c>
      <c r="H302" s="15">
        <f>H303</f>
        <v>100000</v>
      </c>
    </row>
    <row r="303" spans="1:8" ht="25.5">
      <c r="A303" s="10" t="s">
        <v>281</v>
      </c>
      <c r="B303" s="9" t="s">
        <v>8</v>
      </c>
      <c r="C303" s="9" t="s">
        <v>134</v>
      </c>
      <c r="D303" s="9" t="s">
        <v>135</v>
      </c>
      <c r="E303" s="9" t="s">
        <v>136</v>
      </c>
      <c r="F303" s="11">
        <v>100000</v>
      </c>
      <c r="G303" s="11"/>
      <c r="H303" s="11">
        <f>F303+G303</f>
        <v>100000</v>
      </c>
    </row>
    <row r="304" spans="1:8" ht="25.5">
      <c r="A304" s="12" t="s">
        <v>184</v>
      </c>
      <c r="B304" s="13" t="s">
        <v>8</v>
      </c>
      <c r="C304" s="13" t="s">
        <v>134</v>
      </c>
      <c r="D304" s="13" t="s">
        <v>135</v>
      </c>
      <c r="E304" s="13" t="s">
        <v>36</v>
      </c>
      <c r="F304" s="15">
        <f>F305</f>
        <v>518834</v>
      </c>
      <c r="G304" s="15">
        <f>G305</f>
        <v>0</v>
      </c>
      <c r="H304" s="15">
        <f>H305</f>
        <v>518834</v>
      </c>
    </row>
    <row r="305" spans="1:8" ht="51">
      <c r="A305" s="10" t="s">
        <v>185</v>
      </c>
      <c r="B305" s="9" t="s">
        <v>8</v>
      </c>
      <c r="C305" s="9" t="s">
        <v>134</v>
      </c>
      <c r="D305" s="9" t="s">
        <v>135</v>
      </c>
      <c r="E305" s="9" t="s">
        <v>37</v>
      </c>
      <c r="F305" s="11">
        <v>518834</v>
      </c>
      <c r="G305" s="11"/>
      <c r="H305" s="11">
        <f>F305+G305</f>
        <v>518834</v>
      </c>
    </row>
    <row r="306" spans="1:8" ht="76.5">
      <c r="A306" s="12" t="s">
        <v>282</v>
      </c>
      <c r="B306" s="13" t="s">
        <v>8</v>
      </c>
      <c r="C306" s="13" t="s">
        <v>134</v>
      </c>
      <c r="D306" s="13" t="s">
        <v>137</v>
      </c>
      <c r="E306" s="13"/>
      <c r="F306" s="15">
        <f aca="true" t="shared" si="44" ref="F306:H307">F307</f>
        <v>360000</v>
      </c>
      <c r="G306" s="15">
        <f t="shared" si="44"/>
        <v>0</v>
      </c>
      <c r="H306" s="15">
        <f t="shared" si="44"/>
        <v>360000</v>
      </c>
    </row>
    <row r="307" spans="1:8" ht="12.75">
      <c r="A307" s="12" t="s">
        <v>273</v>
      </c>
      <c r="B307" s="13" t="s">
        <v>8</v>
      </c>
      <c r="C307" s="13" t="s">
        <v>134</v>
      </c>
      <c r="D307" s="13" t="s">
        <v>137</v>
      </c>
      <c r="E307" s="13" t="s">
        <v>128</v>
      </c>
      <c r="F307" s="15">
        <f t="shared" si="44"/>
        <v>360000</v>
      </c>
      <c r="G307" s="15">
        <f t="shared" si="44"/>
        <v>0</v>
      </c>
      <c r="H307" s="15">
        <f t="shared" si="44"/>
        <v>360000</v>
      </c>
    </row>
    <row r="308" spans="1:8" ht="25.5">
      <c r="A308" s="10" t="s">
        <v>281</v>
      </c>
      <c r="B308" s="9" t="s">
        <v>8</v>
      </c>
      <c r="C308" s="9" t="s">
        <v>134</v>
      </c>
      <c r="D308" s="9" t="s">
        <v>137</v>
      </c>
      <c r="E308" s="9" t="s">
        <v>136</v>
      </c>
      <c r="F308" s="11">
        <v>360000</v>
      </c>
      <c r="G308" s="11"/>
      <c r="H308" s="11">
        <f>F308+G308</f>
        <v>360000</v>
      </c>
    </row>
    <row r="309" spans="1:8" ht="25.5">
      <c r="A309" s="12" t="s">
        <v>271</v>
      </c>
      <c r="B309" s="13" t="s">
        <v>8</v>
      </c>
      <c r="C309" s="13" t="s">
        <v>134</v>
      </c>
      <c r="D309" s="13" t="s">
        <v>126</v>
      </c>
      <c r="E309" s="13"/>
      <c r="F309" s="15">
        <f aca="true" t="shared" si="45" ref="F309:H311">F310</f>
        <v>324000</v>
      </c>
      <c r="G309" s="15">
        <f t="shared" si="45"/>
        <v>0</v>
      </c>
      <c r="H309" s="15">
        <f t="shared" si="45"/>
        <v>324000</v>
      </c>
    </row>
    <row r="310" spans="1:8" ht="25.5">
      <c r="A310" s="12" t="s">
        <v>283</v>
      </c>
      <c r="B310" s="13" t="s">
        <v>8</v>
      </c>
      <c r="C310" s="13" t="s">
        <v>134</v>
      </c>
      <c r="D310" s="13" t="s">
        <v>138</v>
      </c>
      <c r="E310" s="13"/>
      <c r="F310" s="15">
        <f t="shared" si="45"/>
        <v>324000</v>
      </c>
      <c r="G310" s="15">
        <f t="shared" si="45"/>
        <v>0</v>
      </c>
      <c r="H310" s="15">
        <f t="shared" si="45"/>
        <v>324000</v>
      </c>
    </row>
    <row r="311" spans="1:8" ht="12.75">
      <c r="A311" s="12" t="s">
        <v>273</v>
      </c>
      <c r="B311" s="13" t="s">
        <v>8</v>
      </c>
      <c r="C311" s="13" t="s">
        <v>134</v>
      </c>
      <c r="D311" s="13" t="s">
        <v>138</v>
      </c>
      <c r="E311" s="13" t="s">
        <v>128</v>
      </c>
      <c r="F311" s="15">
        <f t="shared" si="45"/>
        <v>324000</v>
      </c>
      <c r="G311" s="15">
        <f t="shared" si="45"/>
        <v>0</v>
      </c>
      <c r="H311" s="15">
        <f t="shared" si="45"/>
        <v>324000</v>
      </c>
    </row>
    <row r="312" spans="1:8" ht="25.5">
      <c r="A312" s="10" t="s">
        <v>284</v>
      </c>
      <c r="B312" s="9" t="s">
        <v>8</v>
      </c>
      <c r="C312" s="9" t="s">
        <v>134</v>
      </c>
      <c r="D312" s="9" t="s">
        <v>138</v>
      </c>
      <c r="E312" s="9" t="s">
        <v>139</v>
      </c>
      <c r="F312" s="11">
        <v>324000</v>
      </c>
      <c r="G312" s="11"/>
      <c r="H312" s="11">
        <f>F312+G312</f>
        <v>324000</v>
      </c>
    </row>
    <row r="313" spans="1:8" ht="12.75">
      <c r="A313" s="12" t="s">
        <v>285</v>
      </c>
      <c r="B313" s="13" t="s">
        <v>8</v>
      </c>
      <c r="C313" s="13" t="s">
        <v>140</v>
      </c>
      <c r="D313" s="13"/>
      <c r="E313" s="13"/>
      <c r="F313" s="15">
        <f>F314+F323</f>
        <v>20052018</v>
      </c>
      <c r="G313" s="15">
        <f>G314+G323</f>
        <v>1696157</v>
      </c>
      <c r="H313" s="15">
        <f>H314+H323</f>
        <v>21748175</v>
      </c>
    </row>
    <row r="314" spans="1:8" ht="12.75">
      <c r="A314" s="12" t="s">
        <v>286</v>
      </c>
      <c r="B314" s="13" t="s">
        <v>8</v>
      </c>
      <c r="C314" s="13" t="s">
        <v>141</v>
      </c>
      <c r="D314" s="13"/>
      <c r="E314" s="13"/>
      <c r="F314" s="15">
        <f aca="true" t="shared" si="46" ref="F314:H315">F315</f>
        <v>20002018</v>
      </c>
      <c r="G314" s="15">
        <f t="shared" si="46"/>
        <v>1696157</v>
      </c>
      <c r="H314" s="15">
        <f t="shared" si="46"/>
        <v>21698175</v>
      </c>
    </row>
    <row r="315" spans="1:8" ht="38.25">
      <c r="A315" s="12" t="s">
        <v>287</v>
      </c>
      <c r="B315" s="13" t="s">
        <v>8</v>
      </c>
      <c r="C315" s="13" t="s">
        <v>141</v>
      </c>
      <c r="D315" s="13" t="s">
        <v>142</v>
      </c>
      <c r="E315" s="13"/>
      <c r="F315" s="15">
        <f t="shared" si="46"/>
        <v>20002018</v>
      </c>
      <c r="G315" s="15">
        <f t="shared" si="46"/>
        <v>1696157</v>
      </c>
      <c r="H315" s="15">
        <f t="shared" si="46"/>
        <v>21698175</v>
      </c>
    </row>
    <row r="316" spans="1:8" ht="25.5">
      <c r="A316" s="12" t="s">
        <v>288</v>
      </c>
      <c r="B316" s="13" t="s">
        <v>8</v>
      </c>
      <c r="C316" s="13" t="s">
        <v>141</v>
      </c>
      <c r="D316" s="13" t="s">
        <v>143</v>
      </c>
      <c r="E316" s="13"/>
      <c r="F316" s="15">
        <f>F317+F320</f>
        <v>20002018</v>
      </c>
      <c r="G316" s="15">
        <f>G317+G320</f>
        <v>1696157</v>
      </c>
      <c r="H316" s="15">
        <f>H317+H320</f>
        <v>21698175</v>
      </c>
    </row>
    <row r="317" spans="1:8" ht="25.5">
      <c r="A317" s="12" t="s">
        <v>260</v>
      </c>
      <c r="B317" s="13" t="s">
        <v>8</v>
      </c>
      <c r="C317" s="13" t="s">
        <v>141</v>
      </c>
      <c r="D317" s="13" t="s">
        <v>144</v>
      </c>
      <c r="E317" s="13"/>
      <c r="F317" s="15">
        <f aca="true" t="shared" si="47" ref="F317:H318">F318</f>
        <v>4187000</v>
      </c>
      <c r="G317" s="15">
        <f t="shared" si="47"/>
        <v>1696157</v>
      </c>
      <c r="H317" s="15">
        <f t="shared" si="47"/>
        <v>5883157</v>
      </c>
    </row>
    <row r="318" spans="1:8" ht="25.5">
      <c r="A318" s="12" t="s">
        <v>184</v>
      </c>
      <c r="B318" s="13" t="s">
        <v>8</v>
      </c>
      <c r="C318" s="13" t="s">
        <v>141</v>
      </c>
      <c r="D318" s="13" t="s">
        <v>144</v>
      </c>
      <c r="E318" s="13" t="s">
        <v>36</v>
      </c>
      <c r="F318" s="15">
        <f t="shared" si="47"/>
        <v>4187000</v>
      </c>
      <c r="G318" s="15">
        <f t="shared" si="47"/>
        <v>1696157</v>
      </c>
      <c r="H318" s="15">
        <f t="shared" si="47"/>
        <v>5883157</v>
      </c>
    </row>
    <row r="319" spans="1:8" ht="12.75">
      <c r="A319" s="10" t="s">
        <v>217</v>
      </c>
      <c r="B319" s="9" t="s">
        <v>8</v>
      </c>
      <c r="C319" s="9" t="s">
        <v>141</v>
      </c>
      <c r="D319" s="9" t="s">
        <v>144</v>
      </c>
      <c r="E319" s="9" t="s">
        <v>69</v>
      </c>
      <c r="F319" s="11">
        <v>4187000</v>
      </c>
      <c r="G319" s="11">
        <v>1696157</v>
      </c>
      <c r="H319" s="11">
        <f>F319+G319</f>
        <v>5883157</v>
      </c>
    </row>
    <row r="320" spans="1:8" ht="25.5">
      <c r="A320" s="12" t="s">
        <v>289</v>
      </c>
      <c r="B320" s="13" t="s">
        <v>8</v>
      </c>
      <c r="C320" s="13" t="s">
        <v>141</v>
      </c>
      <c r="D320" s="13" t="s">
        <v>145</v>
      </c>
      <c r="E320" s="13"/>
      <c r="F320" s="15">
        <f aca="true" t="shared" si="48" ref="F320:H321">F321</f>
        <v>15815018</v>
      </c>
      <c r="G320" s="15">
        <f t="shared" si="48"/>
        <v>0</v>
      </c>
      <c r="H320" s="15">
        <f t="shared" si="48"/>
        <v>15815018</v>
      </c>
    </row>
    <row r="321" spans="1:8" ht="12.75">
      <c r="A321" s="12" t="s">
        <v>168</v>
      </c>
      <c r="B321" s="13" t="s">
        <v>8</v>
      </c>
      <c r="C321" s="13" t="s">
        <v>141</v>
      </c>
      <c r="D321" s="13" t="s">
        <v>145</v>
      </c>
      <c r="E321" s="13" t="s">
        <v>18</v>
      </c>
      <c r="F321" s="15">
        <f t="shared" si="48"/>
        <v>15815018</v>
      </c>
      <c r="G321" s="15">
        <f t="shared" si="48"/>
        <v>0</v>
      </c>
      <c r="H321" s="15">
        <f t="shared" si="48"/>
        <v>15815018</v>
      </c>
    </row>
    <row r="322" spans="1:8" ht="51">
      <c r="A322" s="10" t="s">
        <v>197</v>
      </c>
      <c r="B322" s="9" t="s">
        <v>8</v>
      </c>
      <c r="C322" s="9" t="s">
        <v>141</v>
      </c>
      <c r="D322" s="9" t="s">
        <v>145</v>
      </c>
      <c r="E322" s="9" t="s">
        <v>49</v>
      </c>
      <c r="F322" s="11">
        <v>15815018</v>
      </c>
      <c r="G322" s="11"/>
      <c r="H322" s="11">
        <f>F322+G322</f>
        <v>15815018</v>
      </c>
    </row>
    <row r="323" spans="1:8" ht="12.75">
      <c r="A323" s="12" t="s">
        <v>290</v>
      </c>
      <c r="B323" s="13" t="s">
        <v>8</v>
      </c>
      <c r="C323" s="13" t="s">
        <v>146</v>
      </c>
      <c r="D323" s="13"/>
      <c r="E323" s="13"/>
      <c r="F323" s="15">
        <f aca="true" t="shared" si="49" ref="F323:H327">F324</f>
        <v>50000</v>
      </c>
      <c r="G323" s="15">
        <f t="shared" si="49"/>
        <v>0</v>
      </c>
      <c r="H323" s="15">
        <f t="shared" si="49"/>
        <v>50000</v>
      </c>
    </row>
    <row r="324" spans="1:8" ht="38.25">
      <c r="A324" s="12" t="s">
        <v>287</v>
      </c>
      <c r="B324" s="13" t="s">
        <v>8</v>
      </c>
      <c r="C324" s="13" t="s">
        <v>146</v>
      </c>
      <c r="D324" s="13" t="s">
        <v>142</v>
      </c>
      <c r="E324" s="13"/>
      <c r="F324" s="15">
        <f t="shared" si="49"/>
        <v>50000</v>
      </c>
      <c r="G324" s="15">
        <f t="shared" si="49"/>
        <v>0</v>
      </c>
      <c r="H324" s="15">
        <f t="shared" si="49"/>
        <v>50000</v>
      </c>
    </row>
    <row r="325" spans="1:8" ht="51">
      <c r="A325" s="12" t="s">
        <v>291</v>
      </c>
      <c r="B325" s="13" t="s">
        <v>8</v>
      </c>
      <c r="C325" s="13" t="s">
        <v>146</v>
      </c>
      <c r="D325" s="13" t="s">
        <v>147</v>
      </c>
      <c r="E325" s="13"/>
      <c r="F325" s="15">
        <f t="shared" si="49"/>
        <v>50000</v>
      </c>
      <c r="G325" s="15">
        <f t="shared" si="49"/>
        <v>0</v>
      </c>
      <c r="H325" s="15">
        <f t="shared" si="49"/>
        <v>50000</v>
      </c>
    </row>
    <row r="326" spans="1:8" ht="25.5">
      <c r="A326" s="12" t="s">
        <v>289</v>
      </c>
      <c r="B326" s="13" t="s">
        <v>8</v>
      </c>
      <c r="C326" s="13" t="s">
        <v>146</v>
      </c>
      <c r="D326" s="13" t="s">
        <v>148</v>
      </c>
      <c r="E326" s="13"/>
      <c r="F326" s="15">
        <f t="shared" si="49"/>
        <v>50000</v>
      </c>
      <c r="G326" s="15">
        <f t="shared" si="49"/>
        <v>0</v>
      </c>
      <c r="H326" s="15">
        <f t="shared" si="49"/>
        <v>50000</v>
      </c>
    </row>
    <row r="327" spans="1:8" ht="25.5">
      <c r="A327" s="12" t="s">
        <v>184</v>
      </c>
      <c r="B327" s="13" t="s">
        <v>8</v>
      </c>
      <c r="C327" s="13" t="s">
        <v>146</v>
      </c>
      <c r="D327" s="13" t="s">
        <v>148</v>
      </c>
      <c r="E327" s="13" t="s">
        <v>36</v>
      </c>
      <c r="F327" s="15">
        <f t="shared" si="49"/>
        <v>50000</v>
      </c>
      <c r="G327" s="15">
        <f t="shared" si="49"/>
        <v>0</v>
      </c>
      <c r="H327" s="15">
        <f t="shared" si="49"/>
        <v>50000</v>
      </c>
    </row>
    <row r="328" spans="1:8" ht="51">
      <c r="A328" s="10" t="s">
        <v>185</v>
      </c>
      <c r="B328" s="9" t="s">
        <v>8</v>
      </c>
      <c r="C328" s="9" t="s">
        <v>146</v>
      </c>
      <c r="D328" s="9" t="s">
        <v>148</v>
      </c>
      <c r="E328" s="9" t="s">
        <v>37</v>
      </c>
      <c r="F328" s="11">
        <v>50000</v>
      </c>
      <c r="G328" s="11"/>
      <c r="H328" s="11">
        <f>F328+G328</f>
        <v>50000</v>
      </c>
    </row>
    <row r="329" spans="1:8" ht="12.75">
      <c r="A329" s="12" t="s">
        <v>292</v>
      </c>
      <c r="B329" s="13" t="s">
        <v>8</v>
      </c>
      <c r="C329" s="13" t="s">
        <v>149</v>
      </c>
      <c r="D329" s="13"/>
      <c r="E329" s="13"/>
      <c r="F329" s="15">
        <f aca="true" t="shared" si="50" ref="F329:H334">F330</f>
        <v>4406000</v>
      </c>
      <c r="G329" s="15">
        <f t="shared" si="50"/>
        <v>0</v>
      </c>
      <c r="H329" s="15">
        <f t="shared" si="50"/>
        <v>4406000</v>
      </c>
    </row>
    <row r="330" spans="1:8" ht="12.75">
      <c r="A330" s="12" t="s">
        <v>293</v>
      </c>
      <c r="B330" s="13" t="s">
        <v>8</v>
      </c>
      <c r="C330" s="13" t="s">
        <v>150</v>
      </c>
      <c r="D330" s="13"/>
      <c r="E330" s="13"/>
      <c r="F330" s="15">
        <f t="shared" si="50"/>
        <v>4406000</v>
      </c>
      <c r="G330" s="15">
        <f t="shared" si="50"/>
        <v>0</v>
      </c>
      <c r="H330" s="15">
        <f t="shared" si="50"/>
        <v>4406000</v>
      </c>
    </row>
    <row r="331" spans="1:8" ht="63.75">
      <c r="A331" s="12" t="s">
        <v>161</v>
      </c>
      <c r="B331" s="13" t="s">
        <v>8</v>
      </c>
      <c r="C331" s="13" t="s">
        <v>150</v>
      </c>
      <c r="D331" s="13" t="s">
        <v>11</v>
      </c>
      <c r="E331" s="13"/>
      <c r="F331" s="15">
        <f t="shared" si="50"/>
        <v>4406000</v>
      </c>
      <c r="G331" s="15">
        <f t="shared" si="50"/>
        <v>0</v>
      </c>
      <c r="H331" s="15">
        <f t="shared" si="50"/>
        <v>4406000</v>
      </c>
    </row>
    <row r="332" spans="1:8" ht="25.5">
      <c r="A332" s="12" t="s">
        <v>294</v>
      </c>
      <c r="B332" s="13" t="s">
        <v>8</v>
      </c>
      <c r="C332" s="13" t="s">
        <v>150</v>
      </c>
      <c r="D332" s="13" t="s">
        <v>151</v>
      </c>
      <c r="E332" s="13"/>
      <c r="F332" s="15">
        <f t="shared" si="50"/>
        <v>4406000</v>
      </c>
      <c r="G332" s="15">
        <f t="shared" si="50"/>
        <v>0</v>
      </c>
      <c r="H332" s="15">
        <f t="shared" si="50"/>
        <v>4406000</v>
      </c>
    </row>
    <row r="333" spans="1:8" ht="25.5">
      <c r="A333" s="12" t="s">
        <v>295</v>
      </c>
      <c r="B333" s="13" t="s">
        <v>8</v>
      </c>
      <c r="C333" s="13" t="s">
        <v>150</v>
      </c>
      <c r="D333" s="13" t="s">
        <v>152</v>
      </c>
      <c r="E333" s="13"/>
      <c r="F333" s="15">
        <f t="shared" si="50"/>
        <v>4406000</v>
      </c>
      <c r="G333" s="15">
        <f t="shared" si="50"/>
        <v>0</v>
      </c>
      <c r="H333" s="15">
        <f t="shared" si="50"/>
        <v>4406000</v>
      </c>
    </row>
    <row r="334" spans="1:8" ht="12.75">
      <c r="A334" s="12" t="s">
        <v>168</v>
      </c>
      <c r="B334" s="13" t="s">
        <v>8</v>
      </c>
      <c r="C334" s="13" t="s">
        <v>150</v>
      </c>
      <c r="D334" s="13" t="s">
        <v>152</v>
      </c>
      <c r="E334" s="13" t="s">
        <v>18</v>
      </c>
      <c r="F334" s="15">
        <f t="shared" si="50"/>
        <v>4406000</v>
      </c>
      <c r="G334" s="15">
        <f t="shared" si="50"/>
        <v>0</v>
      </c>
      <c r="H334" s="15">
        <f t="shared" si="50"/>
        <v>4406000</v>
      </c>
    </row>
    <row r="335" spans="1:8" ht="43.5" customHeight="1">
      <c r="A335" s="10" t="s">
        <v>197</v>
      </c>
      <c r="B335" s="9" t="s">
        <v>8</v>
      </c>
      <c r="C335" s="9" t="s">
        <v>150</v>
      </c>
      <c r="D335" s="9" t="s">
        <v>152</v>
      </c>
      <c r="E335" s="9" t="s">
        <v>49</v>
      </c>
      <c r="F335" s="11">
        <v>4406000</v>
      </c>
      <c r="G335" s="11"/>
      <c r="H335" s="11">
        <f>F335+G335</f>
        <v>4406000</v>
      </c>
    </row>
    <row r="336" spans="1:8" ht="25.5">
      <c r="A336" s="12" t="s">
        <v>296</v>
      </c>
      <c r="B336" s="13" t="s">
        <v>8</v>
      </c>
      <c r="C336" s="13" t="s">
        <v>153</v>
      </c>
      <c r="D336" s="13"/>
      <c r="E336" s="13"/>
      <c r="F336" s="15">
        <f aca="true" t="shared" si="51" ref="F336:H341">F337</f>
        <v>100000</v>
      </c>
      <c r="G336" s="15">
        <f t="shared" si="51"/>
        <v>0</v>
      </c>
      <c r="H336" s="15">
        <f t="shared" si="51"/>
        <v>100000</v>
      </c>
    </row>
    <row r="337" spans="1:8" ht="27.75" customHeight="1">
      <c r="A337" s="12" t="s">
        <v>297</v>
      </c>
      <c r="B337" s="13" t="s">
        <v>8</v>
      </c>
      <c r="C337" s="13" t="s">
        <v>154</v>
      </c>
      <c r="D337" s="13"/>
      <c r="E337" s="13"/>
      <c r="F337" s="15">
        <f t="shared" si="51"/>
        <v>100000</v>
      </c>
      <c r="G337" s="15">
        <f t="shared" si="51"/>
        <v>0</v>
      </c>
      <c r="H337" s="15">
        <f t="shared" si="51"/>
        <v>100000</v>
      </c>
    </row>
    <row r="338" spans="1:8" ht="15" customHeight="1">
      <c r="A338" s="12" t="s">
        <v>201</v>
      </c>
      <c r="B338" s="13" t="s">
        <v>8</v>
      </c>
      <c r="C338" s="13" t="s">
        <v>154</v>
      </c>
      <c r="D338" s="13" t="s">
        <v>53</v>
      </c>
      <c r="E338" s="13"/>
      <c r="F338" s="15">
        <f t="shared" si="51"/>
        <v>100000</v>
      </c>
      <c r="G338" s="15">
        <f t="shared" si="51"/>
        <v>0</v>
      </c>
      <c r="H338" s="15">
        <f t="shared" si="51"/>
        <v>100000</v>
      </c>
    </row>
    <row r="339" spans="1:8" ht="44.25" customHeight="1">
      <c r="A339" s="12" t="s">
        <v>298</v>
      </c>
      <c r="B339" s="13" t="s">
        <v>8</v>
      </c>
      <c r="C339" s="13" t="s">
        <v>154</v>
      </c>
      <c r="D339" s="13" t="s">
        <v>155</v>
      </c>
      <c r="E339" s="13"/>
      <c r="F339" s="15">
        <f t="shared" si="51"/>
        <v>100000</v>
      </c>
      <c r="G339" s="15">
        <f t="shared" si="51"/>
        <v>0</v>
      </c>
      <c r="H339" s="15">
        <f t="shared" si="51"/>
        <v>100000</v>
      </c>
    </row>
    <row r="340" spans="1:8" ht="42" customHeight="1">
      <c r="A340" s="12" t="s">
        <v>299</v>
      </c>
      <c r="B340" s="13" t="s">
        <v>8</v>
      </c>
      <c r="C340" s="13" t="s">
        <v>154</v>
      </c>
      <c r="D340" s="13" t="s">
        <v>156</v>
      </c>
      <c r="E340" s="13"/>
      <c r="F340" s="15">
        <f t="shared" si="51"/>
        <v>100000</v>
      </c>
      <c r="G340" s="15">
        <f t="shared" si="51"/>
        <v>0</v>
      </c>
      <c r="H340" s="15">
        <f t="shared" si="51"/>
        <v>100000</v>
      </c>
    </row>
    <row r="341" spans="1:8" ht="27.75" customHeight="1">
      <c r="A341" s="12" t="s">
        <v>300</v>
      </c>
      <c r="B341" s="13" t="s">
        <v>8</v>
      </c>
      <c r="C341" s="13" t="s">
        <v>154</v>
      </c>
      <c r="D341" s="13" t="s">
        <v>156</v>
      </c>
      <c r="E341" s="13" t="s">
        <v>157</v>
      </c>
      <c r="F341" s="15">
        <f t="shared" si="51"/>
        <v>100000</v>
      </c>
      <c r="G341" s="15">
        <f t="shared" si="51"/>
        <v>0</v>
      </c>
      <c r="H341" s="15">
        <f t="shared" si="51"/>
        <v>100000</v>
      </c>
    </row>
    <row r="342" spans="1:8" ht="12.75">
      <c r="A342" s="10" t="s">
        <v>301</v>
      </c>
      <c r="B342" s="9" t="s">
        <v>8</v>
      </c>
      <c r="C342" s="9" t="s">
        <v>154</v>
      </c>
      <c r="D342" s="9" t="s">
        <v>156</v>
      </c>
      <c r="E342" s="9" t="s">
        <v>158</v>
      </c>
      <c r="F342" s="11">
        <v>100000</v>
      </c>
      <c r="G342" s="11"/>
      <c r="H342" s="11">
        <f>F342+G342</f>
        <v>100000</v>
      </c>
    </row>
  </sheetData>
  <sheetProtection/>
  <mergeCells count="5">
    <mergeCell ref="F3:H3"/>
    <mergeCell ref="F1:H1"/>
    <mergeCell ref="A5:H5"/>
    <mergeCell ref="A2:H2"/>
    <mergeCell ref="A4:H4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75" r:id="rId1"/>
  <headerFooter>
    <oddHeader>&amp;C&amp;Я</oddHeader>
  </headerFooter>
  <ignoredErrors>
    <ignoredError sqref="G183" formula="1"/>
    <ignoredError sqref="C2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2021-07-27T11:10:38Z</cp:lastPrinted>
  <dcterms:created xsi:type="dcterms:W3CDTF">2014-12-18T05:56:01Z</dcterms:created>
  <dcterms:modified xsi:type="dcterms:W3CDTF">2021-07-27T13:10:57Z</dcterms:modified>
  <cp:category/>
  <cp:version/>
  <cp:contentType/>
  <cp:contentStatus/>
</cp:coreProperties>
</file>