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75" windowWidth="15195" windowHeight="753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<sst xmlns="http://schemas.openxmlformats.org/spreadsheetml/2006/main" count="711" uniqueCount="304">
  <si>
    <t>(рублей)</t>
  </si>
  <si>
    <t>Наименование</t>
  </si>
  <si>
    <t>Целевая статья</t>
  </si>
  <si>
    <t>Группы и подгруппы видов расходов</t>
  </si>
  <si>
    <t xml:space="preserve">Распределение бюджетных ассигнований бюджета муниципального образования городское поселение «Город Малоярославец»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на 2021 год </t>
  </si>
  <si>
    <t>Муниципальная программа "Безопасный город в муниципальном образовании городское поселение "Город Малоярославец"</t>
  </si>
  <si>
    <t>02 0 00 00000</t>
  </si>
  <si>
    <t>02 0 01 00000</t>
  </si>
  <si>
    <t>02 0 01 00460</t>
  </si>
  <si>
    <t xml:space="preserve">        Закупка товаров, работ и услуг для обеспечения государственных (муниципальных) нужд</t>
  </si>
  <si>
    <t>200</t>
  </si>
  <si>
    <t xml:space="preserve">          Иные закупки товаров, работ и услуг для обеспечения государственных (муниципальных) нужд</t>
  </si>
  <si>
    <t>240</t>
  </si>
  <si>
    <t>02 0 03 00000</t>
  </si>
  <si>
    <t>02 0 03 00930</t>
  </si>
  <si>
    <t xml:space="preserve">        Предоставление субсидий бюджетным, автономным учреждениям и иным некоммерческим организациям</t>
  </si>
  <si>
    <t>600</t>
  </si>
  <si>
    <t xml:space="preserve">          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</si>
  <si>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630</t>
  </si>
  <si>
    <t>Муниципальная программа "Социальная поддержка граждан в муниципальном образовании городское поселение "Город Малоярославец"</t>
  </si>
  <si>
    <t>03 0 00 00000</t>
  </si>
  <si>
    <t>03 0 01 00000</t>
  </si>
  <si>
    <t>03 0 01 00470</t>
  </si>
  <si>
    <t>300</t>
  </si>
  <si>
    <t>320</t>
  </si>
  <si>
    <t>03 0 01 00480</t>
  </si>
  <si>
    <t xml:space="preserve">        Иные бюджетные ассигнования</t>
  </si>
  <si>
    <t>800</t>
  </si>
  <si>
    <t xml:space="preserve">        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</si>
  <si>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</si>
  <si>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03 0 01 00800</t>
  </si>
  <si>
    <t xml:space="preserve">        Межбюджетные трансферты</t>
  </si>
  <si>
    <t>500</t>
  </si>
  <si>
    <t xml:space="preserve">          Иные межбюджетные трансферты</t>
  </si>
  <si>
    <t>540</t>
  </si>
  <si>
    <t>03 0 01 S3190</t>
  </si>
  <si>
    <t>03 0 02 00000</t>
  </si>
  <si>
    <t>03 0 02 00780</t>
  </si>
  <si>
    <t>310</t>
  </si>
  <si>
    <t>03 0 02 00920</t>
  </si>
  <si>
    <t>330</t>
  </si>
  <si>
    <t>Муниципальная программа "Гражданская инициатива в муниципальном образовании городское поселение "Город Малоярославец"</t>
  </si>
  <si>
    <t>04 0 00 00000</t>
  </si>
  <si>
    <t>04 0 01 00000</t>
  </si>
  <si>
    <t>04 0 01 00510</t>
  </si>
  <si>
    <t>Муниципальная программа "Содержание и обслуживание жилищного фонда в муниципальном образовании городское поселение "Город Малоярославец"</t>
  </si>
  <si>
    <t>07 0 00 00000</t>
  </si>
  <si>
    <t>07 0 01 00000</t>
  </si>
  <si>
    <t>07 0 01 00550</t>
  </si>
  <si>
    <t>Муниципальная программа "Управление муниципальным имуществом в муниципальном образовании городское поселение "Город Малоярославец"</t>
  </si>
  <si>
    <t>08 0 00 00000</t>
  </si>
  <si>
    <t>08 0 01 00000</t>
  </si>
  <si>
    <t>08 0 01 00560</t>
  </si>
  <si>
    <t>Муниципальная программа "Энергосбережение и повышение энергоэффективности в муниципальном образовании городское поселение "Город Малоярославец"</t>
  </si>
  <si>
    <t>09 0 00 00000</t>
  </si>
  <si>
    <t>09 0 01 00000</t>
  </si>
  <si>
    <t>09 0 01 00580</t>
  </si>
  <si>
    <t>09 0 01 S9111</t>
  </si>
  <si>
    <t>Муниципальная программа "Развитие культуры и туризма в муниципальном образовании городское поселение "Город Малоярославец"</t>
  </si>
  <si>
    <t>11 0 00 00000</t>
  </si>
  <si>
    <t>11 0 01 00000</t>
  </si>
  <si>
    <t xml:space="preserve">      Расходы на обеспечение деятельности (оказание услуг) муниципальных бюджетных учреждений</t>
  </si>
  <si>
    <t>11 0 01 00600</t>
  </si>
  <si>
    <t xml:space="preserve">          Субсидии бюджетным учреждениям</t>
  </si>
  <si>
    <t>610</t>
  </si>
  <si>
    <t>11 0 02 00000</t>
  </si>
  <si>
    <t>11 0 02 00590</t>
  </si>
  <si>
    <t xml:space="preserve">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</si>
  <si>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</si>
  <si>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110</t>
  </si>
  <si>
    <t xml:space="preserve">          Уплата налогов, сборов и иных платежей</t>
  </si>
  <si>
    <t>850</t>
  </si>
  <si>
    <t>11 0 03 00000</t>
  </si>
  <si>
    <t>11 0 03 00600</t>
  </si>
  <si>
    <t xml:space="preserve">    Основное мероприятие "Организация и проведение мероприятий искусства и кинематографии"</t>
  </si>
  <si>
    <t>11 0 04 00000</t>
  </si>
  <si>
    <t>11 0 04 00600</t>
  </si>
  <si>
    <t xml:space="preserve">    Основное мероприятие "Организация общегородских культурно-массовых мероприятий"</t>
  </si>
  <si>
    <t>11 0 05 00000</t>
  </si>
  <si>
    <t xml:space="preserve">      Проведение мероприятий в сфере культуры</t>
  </si>
  <si>
    <t>11 0 05 00610</t>
  </si>
  <si>
    <t xml:space="preserve">    Основное мероприятие "Определение и поддержка приоритетных направлений туристской деятельности"</t>
  </si>
  <si>
    <t>11 0 06 00000</t>
  </si>
  <si>
    <t xml:space="preserve">      Проведение мероприятий в сфере туризма</t>
  </si>
  <si>
    <t>11 0 06 00630</t>
  </si>
  <si>
    <t xml:space="preserve">      Иной межбюджетный трансферт на организацию и проведение военно-исторического фестиваля "День Малоярославецкого сражения"</t>
  </si>
  <si>
    <t>11 0 06 04410</t>
  </si>
  <si>
    <t>Муниципальная программа "Развитие физической культуры и спорта в муниципальном образовании городское поселение "Город Малоярославец"</t>
  </si>
  <si>
    <t>13 0 00 00000</t>
  </si>
  <si>
    <t xml:space="preserve">    Основное мероприятие "Развитие физической культуры и спорта"</t>
  </si>
  <si>
    <t>13 0 01 00000</t>
  </si>
  <si>
    <t>13 0 01 00600</t>
  </si>
  <si>
    <t xml:space="preserve">      Оказание поддержки физкультурно-спортивным организациям</t>
  </si>
  <si>
    <t>13 0 01 00620</t>
  </si>
  <si>
    <t xml:space="preserve">    Основное мероприятие "Субсидии социально ориентированным некоммерческим организациям, осуществляющим деятельность в области физической культуры и спорта"</t>
  </si>
  <si>
    <t>13 0 02 00000</t>
  </si>
  <si>
    <t>13 0 02 00620</t>
  </si>
  <si>
    <t>Муниципальная программа "Развитие градостроительной деятельности в муниципальном образовании городское поселение "Город Малоярославец"</t>
  </si>
  <si>
    <t>14 0 00 00000</t>
  </si>
  <si>
    <t xml:space="preserve">    Основное мероприятие "Развитие градостроительной деятельности"</t>
  </si>
  <si>
    <t>14 0 01 00000</t>
  </si>
  <si>
    <t xml:space="preserve">      Реализация мероприятий в рамках муниципальной программы "Развитие градостроительной деятельности в муниципальном образовании городское поселение "Город Малоярославец"</t>
  </si>
  <si>
    <t>14 0 01 00720</t>
  </si>
  <si>
    <t xml:space="preserve">      Выполнение кадастровых работ по устранению реестровых ошибок, выявленных при внесении в сведения ЕГРН описаний границ населенных пунктов и территориальных зон</t>
  </si>
  <si>
    <t>14 0 01 S7010</t>
  </si>
  <si>
    <t xml:space="preserve">      Выполнение кадастровых работ по внесению изменений в документы территориального планирования и градостроительного зонирования</t>
  </si>
  <si>
    <t>14 0 01 S7030</t>
  </si>
  <si>
    <t xml:space="preserve">      Разработка землеустроительной документации по описанию границ населенных пунктов Калужской области для внесения в сведения Единого государственного реестра недвижимости и (или) разработка землеустроительной документации по описанию границ территориальных зон муниципальных образований Калужской области для внесения в сведения Единого государственного реестра недвижимости</t>
  </si>
  <si>
    <t>14 0 01 S7070</t>
  </si>
  <si>
    <t>Муниципальная программа "Благоустройство территории в муниципальном образовании городское поселение "Город Малоярославец"</t>
  </si>
  <si>
    <t>16 0 00 00000</t>
  </si>
  <si>
    <t xml:space="preserve">    Основное мероприятие "Повышение уровня благоустройства территории городского поселения и создание комфортных условий для проживания населения"</t>
  </si>
  <si>
    <t>16 0 01 00000</t>
  </si>
  <si>
    <t xml:space="preserve">      Уличное освещение</t>
  </si>
  <si>
    <t>16 0 01 00660</t>
  </si>
  <si>
    <t xml:space="preserve">      Озеленение</t>
  </si>
  <si>
    <t>16 0 01 00670</t>
  </si>
  <si>
    <t xml:space="preserve">      Организация и содержание мест захоронения</t>
  </si>
  <si>
    <t>16 0 01 00680</t>
  </si>
  <si>
    <t xml:space="preserve">      Мероприятия по благоустройству городского поселения</t>
  </si>
  <si>
    <t>16 0 01 00690</t>
  </si>
  <si>
    <t xml:space="preserve">      Организация в границах поселения содержания территории контейнерных площадок</t>
  </si>
  <si>
    <t>16 0 01 01020</t>
  </si>
  <si>
    <t>Муниципальная программа "Поддержка развития казачьих обществ в муниципальном образовании городское поселение "Город Малоярославец"</t>
  </si>
  <si>
    <t>17 0 00 00000</t>
  </si>
  <si>
    <t xml:space="preserve">    Основное мероприятие "Поддержка развития казачьих обществ в муниципальном образовании городское поселение "Город Малоярославец"</t>
  </si>
  <si>
    <t>17 0 01 00000</t>
  </si>
  <si>
    <t xml:space="preserve">      Реализация мероприятий в рамках муниципальной программы "Поддержка развития казачьих обществ в муниципальном образовании городское поселение "Город Малоярославец"</t>
  </si>
  <si>
    <t>17 0 01 00700</t>
  </si>
  <si>
    <t>Муниципальная программа "Создание условий для устойчивой работы муниципальных унитарных предприятий и бесперебойного обеспечения населения в муниципальном образовании городское поселение "Город Малоярославец" качественными коммунальными услугами"</t>
  </si>
  <si>
    <t>18 0 00 00000</t>
  </si>
  <si>
    <t xml:space="preserve">    Основное мероприятие "Обеспечение финансовой устойчивости муниципальных унитарных предприятий в целях обеспечения качественных и бесперебойных коммунальных услуг"</t>
  </si>
  <si>
    <t>18 0 01 00000</t>
  </si>
  <si>
    <t xml:space="preserve">      Формирование уставного фонда муниципального унитарного предприятия</t>
  </si>
  <si>
    <t>18 0 01 00910</t>
  </si>
  <si>
    <t>Муниципальная программа "Развитие дорожного хозяйства в муниципальном образовании городское поселение "Город Малоярославец"</t>
  </si>
  <si>
    <t>19 0 00 00000</t>
  </si>
  <si>
    <t xml:space="preserve">    Основное мероприятие "Развитие дорожного хозяйства"</t>
  </si>
  <si>
    <t>19 0 01 00000</t>
  </si>
  <si>
    <t xml:space="preserve">      Реализация мероприятий в рамках муниципальной программы "Развитие дорожного хозяйства в муниципальном образовании городское поселение "Город Малоярославец"</t>
  </si>
  <si>
    <t>19 0 01 00520</t>
  </si>
  <si>
    <t>Муниципальная программа "Организация деятельности органов местного самоуправления по решению вопросов местного значения в муниципальном образовании городское поселение "Город Малоярославец"</t>
  </si>
  <si>
    <t>20 0 00 00000</t>
  </si>
  <si>
    <t xml:space="preserve">    Основное мероприятие "Обеспечение деятельности Администрации муниципального образования городское поселение "Город Малоярославец"</t>
  </si>
  <si>
    <t>20 0 01 00000</t>
  </si>
  <si>
    <t xml:space="preserve">      Центральный аппарат</t>
  </si>
  <si>
    <t>20 0 01 00400</t>
  </si>
  <si>
    <t xml:space="preserve">          Расходы на выплаты персоналу государственных (муниципальных) органов</t>
  </si>
  <si>
    <t>120</t>
  </si>
  <si>
    <t>20 0 01 00450</t>
  </si>
  <si>
    <t>20 0 02 00000</t>
  </si>
  <si>
    <t>20 0 02 00400</t>
  </si>
  <si>
    <t>20 0 02 00420</t>
  </si>
  <si>
    <t>20 0 03 00000</t>
  </si>
  <si>
    <t>20 0 03 00400</t>
  </si>
  <si>
    <t xml:space="preserve">    Основное мероприятие "Выполнение других обязательств муниципального образования"</t>
  </si>
  <si>
    <t>20 0 04 00000</t>
  </si>
  <si>
    <t xml:space="preserve">      Выполнение других обязательств муниципального образования</t>
  </si>
  <si>
    <t>20 0 04 00740</t>
  </si>
  <si>
    <t xml:space="preserve">          Исполнение судебных актов</t>
  </si>
  <si>
    <t>830</t>
  </si>
  <si>
    <t xml:space="preserve">    Основное мероприятие "Управление резервным фондом для исполнения расходных обязательств"</t>
  </si>
  <si>
    <t>20 0 05 00000</t>
  </si>
  <si>
    <t>20 0 05 00730</t>
  </si>
  <si>
    <t>870</t>
  </si>
  <si>
    <t>20 0 06 00000</t>
  </si>
  <si>
    <t>20 0 06 00710</t>
  </si>
  <si>
    <t>20 0 08 00000</t>
  </si>
  <si>
    <t>20 0 08 S0240</t>
  </si>
  <si>
    <t>20 0 09 00000</t>
  </si>
  <si>
    <t>20 0 09 00860</t>
  </si>
  <si>
    <t>20 0 14 00000</t>
  </si>
  <si>
    <t>20 0 14 00980</t>
  </si>
  <si>
    <t>Муниципальная программа "Формирование современной городской среды МО ГП "Город Малоярославец" на 2018-2024 годы"</t>
  </si>
  <si>
    <t>21 0 00 00000</t>
  </si>
  <si>
    <t>21 0 01 00000</t>
  </si>
  <si>
    <t>21 0 01 00850</t>
  </si>
  <si>
    <t>21 0 F2 00000</t>
  </si>
  <si>
    <t>21 0 F2 55550</t>
  </si>
  <si>
    <t>21 0 F2 S5550</t>
  </si>
  <si>
    <t>Непрограммное направление деятельности</t>
  </si>
  <si>
    <t>70 0 00 00000</t>
  </si>
  <si>
    <t>70 0 01 00000</t>
  </si>
  <si>
    <t>70 0 01 00890</t>
  </si>
  <si>
    <t>70 0 02 00000</t>
  </si>
  <si>
    <t>70 0 02 00650</t>
  </si>
  <si>
    <t>700</t>
  </si>
  <si>
    <t>730</t>
  </si>
  <si>
    <t>Глава муниципального образования                                                      И.С.Олефиренко</t>
  </si>
  <si>
    <t>Поправки            (+ -)</t>
  </si>
  <si>
    <t>Бюджетные ассигнования с учетом поправок
 на 2021 год</t>
  </si>
  <si>
    <t>Реализация мероприятий по строительству, техническому перевооружению, модернизации и ремонту отопительных котельных с применением энергосберегающих оборудования и технологий; реконструкции, теплоизоляции и ремонту тепловых сетей с применением современных технологий и материалов; организации систем индивидуального поквартирного теплоснабжения; внедрению энергосберегающих технологий и закупке оборудования в сфере жилищно-коммунального хозяйства</t>
  </si>
  <si>
    <t>Обслуживание государственного (муниципального) долга</t>
  </si>
  <si>
    <t>Процентные платежи по муниципальному долгу муниципального образования городское поселение "Город Малоярославец"</t>
  </si>
  <si>
    <t>Обслуживание муниципального долга</t>
  </si>
  <si>
    <t>АДМИНИСТРАЦИЯ МУНИЦИПАЛЬНОГО ОБРАЗОВАНИЯ ГОРОДСКОЕ ПОСЕЛЕНИЕ "ГОРОД МАЛОЯРОСЛАВЕЦ"</t>
  </si>
  <si>
    <t>Основное мероприятие "Обеспечение безопасности жизнедеятельности населения"</t>
  </si>
  <si>
    <t>Реализация мероприятий в рамках муниципальной программы "Безопасный город в муниципальном образовании городское поселение "Город Малоярославец"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</si>
  <si>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</si>
  <si>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</si>
  <si>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Основное мероприятие "Охрана объектов (в том числе зданий, сооружений) и территорий, имеющих историческое, культовое, культурное или природоохранное значение, и мест захоронений, профилактика социально опасных форм поведения граждан"</t>
  </si>
  <si>
    <t>Охрана объектов (в том числе зданий, сооружений) и территорий, имеющих историческое, культовое, культурное или природоохранное значение, и мест захоронений, профилактика социально опасных форм поведения граждан</t>
  </si>
  <si>
    <t>Предоставление субсидий бюджетным, автономным учреждениям и иным некоммерческим организациям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</si>
  <si>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</si>
  <si>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Основное мероприятие "Повышение уровня жизни социально незащищенных категорий граждан"</t>
  </si>
  <si>
    <t>Социальная поддержка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</si>
  <si>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</si>
  <si>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</si>
  <si>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Компенсация возмещения затрат за льготный проезд отдельных категорий граждан</t>
  </si>
  <si>
    <t>Иные бюджетные ассигнования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</si>
  <si>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</si>
  <si>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Приобретение жилья, нуждающихся в улучшении жилищных условий молодых семей</t>
  </si>
  <si>
    <t>Межбюджетные трансферты</t>
  </si>
  <si>
    <t>Иные межбюджетные трансферты</t>
  </si>
  <si>
    <t>Осуществление капитального ремонта индивидуальных жилых домов инвалидов и участников Великой Отечественной войны, тружеников тыла и вдов погибших (умерших) инвалидов и участников Великой Отечественной войны</t>
  </si>
  <si>
    <t>Основное мероприятие "Социальная поддержка граждан"</t>
  </si>
  <si>
    <t>Доплаты к пенсиям муниципальным служащим</t>
  </si>
  <si>
    <t xml:space="preserve">Приложение № 7                                                                                                                   к Решению Городской Думы                                                                                         «О бюджете муниципального образования                                                                  городское поселение «Город Малоярославец»                                                        на 2021 год и на плановый период 2022 и 2023 годов»                                                                                                                     от 24 декабря 2020 года № 35   </t>
  </si>
  <si>
    <t>Публичные нормативные социальные выплаты гражданам</t>
  </si>
  <si>
    <t>Ежемесячные денежные выплаты гражданам, удостоенным звания "Почетный гражданин города"</t>
  </si>
  <si>
    <t>Публичные нормативные выплаты гражданам несоциального характера</t>
  </si>
  <si>
    <t>Основное мероприятие "Поддержка и развитие территориального общественного самоуправления"</t>
  </si>
  <si>
    <t>Финансовое обеспечение мероприятий с участием территориального общественного самоуправления и населения</t>
  </si>
  <si>
    <t>Основное мероприятие "Обеспечение благоприятных условий проживания граждан в многоквартирных домах"</t>
  </si>
  <si>
    <t>Поддержка жилищного хозяйства</t>
  </si>
  <si>
    <t>Основное мероприятие "Обеспечение эффективного использования и распоряжения муниципальным имуществом и земельными ресурсами"</t>
  </si>
  <si>
    <t>Реализация мероприятий в рамках муниципальной программы "Управление муниципальным имуществом в муниципальном образовании городское поселение "Город Малоярославец"</t>
  </si>
  <si>
    <t>Основное мероприятие "Повышение эффективности функционирования коммунального комплекса"</t>
  </si>
  <si>
    <t>Поддержка коммунального хозяйства</t>
  </si>
  <si>
    <t>Основное мероприятие "Сохранение и развитие музейного дела"</t>
  </si>
  <si>
    <t>Расходы на обеспечение деятельности (оказание услуг) муниципальных бюджетных учреждений</t>
  </si>
  <si>
    <t>Субсидии бюджетным учреждениям</t>
  </si>
  <si>
    <t>Основное мероприятие "Развитие общедоступных библиотек"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</si>
  <si>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</si>
  <si>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казенных учреждений</t>
  </si>
  <si>
    <t>Уплата налогов, сборов и иных платежей</t>
  </si>
  <si>
    <t>Основное мероприятие "Обеспечение деятельности учреждений культурно-досугового типа"</t>
  </si>
  <si>
    <t>Осуществление мероприятий по территориальной обороне и гражданской обороне, защите населения и территории поселения от чрезвычайных ситуаций природного и техногенного характера, участия в предупреждении и ликвидации последствий чрезвычайных ситуаций в границах поселения</t>
  </si>
  <si>
    <t>02 0 01 01030</t>
  </si>
  <si>
    <t>Бюджетные ассигнования на 2021 год утвержденные Решением Городской Думы  от 24.12.2020 г. № 35  (в редакции Решений  от 28.01.2021 № 53)</t>
  </si>
  <si>
    <t>Иные закупки товаров, работ и услуг для обеспечения государственных (муниципальных) нужд (область)</t>
  </si>
  <si>
    <t>Иные закупки товаров, работ и услуг для обеспечения государственных (муниципальных) нужд (софинансирование)</t>
  </si>
  <si>
    <t xml:space="preserve">            Средства на обеспечение расходных обязательств муниципальных образований Калужской области</t>
  </si>
  <si>
    <t xml:space="preserve">              Капитальные вложения в объекты государственной (муниципальной) собственности</t>
  </si>
  <si>
    <t xml:space="preserve">                Бюджетные инвестиции</t>
  </si>
  <si>
    <t>16 0 01 00150</t>
  </si>
  <si>
    <t>400</t>
  </si>
  <si>
    <t>410</t>
  </si>
  <si>
    <t>19 0 R1 00000</t>
  </si>
  <si>
    <t>19 0 R1 85000</t>
  </si>
  <si>
    <t>Реализация национального проекта "Безопасные и качественные автомобильные дороги"</t>
  </si>
  <si>
    <t>Региональный проект "Дорожная сеть"</t>
  </si>
  <si>
    <t>20 0 07 00000</t>
  </si>
  <si>
    <t>20 0 07 00530</t>
  </si>
  <si>
    <t>Субсидии бюджетным учреждениям (область)</t>
  </si>
  <si>
    <t>Субсидии бюджетным учреждениям (софинансирование)</t>
  </si>
  <si>
    <t>Субсидии бюджетным учреждениям (местный бюджет)</t>
  </si>
  <si>
    <t>Реализация проектов развития общественной инфраструктуры муниципальных образований, основанных на местных инициативах</t>
  </si>
  <si>
    <t>Основное мероприятие "Реализация проектов развития общественной инфраструктуры муниципальных образований, основанных на местных инициативах"</t>
  </si>
  <si>
    <t>Основное мероприятие "Осуществление мер поддержки и развития малого и среднего предпринимательства"</t>
  </si>
  <si>
    <t>Поддержка малого и среднего предпринимательства</t>
  </si>
  <si>
    <t>Основное мероприятие "Повышение социальной защиты и привлекательности службы в органах местного самоуправления"</t>
  </si>
  <si>
    <t>Кадровый потенциал учреждений и повышение заинтересованности работников органов местного самоуправления в повышении качества предоставляемых муниципальных услуг</t>
  </si>
  <si>
    <t>Расходы на выплаты персоналу государственных (муниципальных) органов</t>
  </si>
  <si>
    <t>Основное мероприятие "Благоустройство территорий муниципального образования "Город Малоярославец"</t>
  </si>
  <si>
    <t>Реализация мероприятий в рамках муниципальной программы "Формирование современной городской среды"</t>
  </si>
  <si>
    <t>Стимулирование руководителей исполнительно-распорядительных органов муниципальных образований области</t>
  </si>
  <si>
    <t>Основное мероприятие "Стимулирование руководителей исполнительно-распорядительных органов муниципальных образований в повышении эффективности деятельности органов местного самоуправления"</t>
  </si>
  <si>
    <t>Оказание поддержки в сфере средств массовой информации</t>
  </si>
  <si>
    <t>Основное мероприятие "Мероприятия в сфере информационной политики"</t>
  </si>
  <si>
    <t>Резервные средства</t>
  </si>
  <si>
    <t>Резервный фонд Администрации муниципального образования "Город Малоярославец"</t>
  </si>
  <si>
    <t>Реализация программ формирования современной городской среды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</si>
  <si>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 (область)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</si>
  <si>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 (софинансирование)</t>
  </si>
  <si>
    <t xml:space="preserve">      Расходы на "Проект размещения и установку памятной стелы "Малоярославец-Город воинской славы"</t>
  </si>
  <si>
    <t>16 0 01 01010</t>
  </si>
  <si>
    <t xml:space="preserve">        Капитальные вложения в объекты государственной (муниципальной) собственности</t>
  </si>
  <si>
    <t xml:space="preserve">          Бюджетные инвестиции</t>
  </si>
  <si>
    <t>20 0 08 S0241</t>
  </si>
  <si>
    <t>Реализация инициативных проектов на благоустройство территории клуба "Центр культуры и отдыха "Огонек"</t>
  </si>
  <si>
    <t>Региональный проект "Формирование комфортной городской среды"</t>
  </si>
  <si>
    <t>Основное мероприятие "Обеспечение сбалансированности бюджета в ходе его исполнения"</t>
  </si>
  <si>
    <t>Резервные средства на обеспечение сбалансированности бюджета в ходе его исполнения</t>
  </si>
  <si>
    <t>Основное мероприятие "Выполнение долговых обязательств, своевременное финансирование расходов на обслуживание муниципального долга"</t>
  </si>
  <si>
    <t>Основное мероприятие "Обеспечение деятельности контрольно-счетной комиссии муниципального образования городское поселение "Город Малоярославец"</t>
  </si>
  <si>
    <t>Центральный аппарат</t>
  </si>
  <si>
    <t>Основное мероприятие "Обеспечение деятельности Городской Думы муниципального образования городское поселение "Город Малоярославец"</t>
  </si>
  <si>
    <t>Глава местной администрации (исполнительно-распорядительного органа муниципального образования)</t>
  </si>
  <si>
    <t>Депутаты представительного органа муниципального образования</t>
  </si>
  <si>
    <t>70 0 03 00000</t>
  </si>
  <si>
    <t>70 0 03 00950</t>
  </si>
  <si>
    <t>880</t>
  </si>
  <si>
    <t>Основное мероприятие "Обеспечение проведения выборов и референдумов"</t>
  </si>
  <si>
    <t>Проведение выборов и референдумов</t>
  </si>
  <si>
    <t>Специальные расходы</t>
  </si>
  <si>
    <t>Муниципальная программа "Чистая вода в муниципальном образовании городское поселение "Город Малоярославец"</t>
  </si>
  <si>
    <t>12 0 00 00000</t>
  </si>
  <si>
    <t xml:space="preserve">    Основное мероприятие "Восстановление и развитие эксплуатационно-технического состояния объектов водопроводно-канализационного комплекса</t>
  </si>
  <si>
    <t>12 0 01 00000</t>
  </si>
  <si>
    <t xml:space="preserve">      Поддержка коммунального хозяйства</t>
  </si>
  <si>
    <t>12 0 01 00580</t>
  </si>
  <si>
    <t>Расходы на обеспечение деятельности (оказание услуг) муниципальных казенных учреждений</t>
  </si>
  <si>
    <t xml:space="preserve">Приложение № 4                                                                                                                                                                      к Решению городской Думы                                                                                                        «О внесении изменений и дополнений в бюджет муниципального образования городское  поселение «Город Малоярославец» на 2021 год и на плановый период 2022 и 2023 годов»                                                                                                                                                                                                                                                                                                     от 29 июля 2021 года №              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</si>
</sst>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_);_(* \(#,##0\);_(* &quot;-&quot;_);_(@_)"/>
    <numFmt numFmtId="173" formatCode="_(&quot;$&quot;* #,##0_);_(&quot;$&quot;* \(#,##0\);_(&quot;$&quot;* &quot;-&quot;_);_(@_)"/>
    <numFmt numFmtId="174" formatCode="_(* #,##0.00_);_(* \(#,##0.00\);_(* &quot;-&quot;??_);_(@_)"/>
    <numFmt numFmtId="175" formatCode="_(&quot;$&quot;* #,##0.00_);_(&quot;$&quot;* \(#,##0.00\);_(&quot;$&quot;* &quot;-&quot;??_);_(@_)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[$-FC19]d\ mmmm\ yyyy\ &quot;г.&quot;"/>
    <numFmt numFmtId="181" formatCode="0.0"/>
  </numFmts>
  <fonts count="65">
    <font>
      <sz val="10"/>
      <name val="Arial Cyr"/>
      <family val="0"/>
    </font>
    <font>
      <b/>
      <sz val="12"/>
      <color indexed="8"/>
      <name val="Times New Roman"/>
      <family val="1"/>
    </font>
    <font>
      <sz val="10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 Cyr"/>
      <family val="2"/>
    </font>
    <font>
      <sz val="10"/>
      <color indexed="8"/>
      <name val="Arial Cyr"/>
      <family val="2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2"/>
    </font>
    <font>
      <sz val="10"/>
      <color rgb="FF000000"/>
      <name val="Arial Cyr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1"/>
      <color rgb="FF000000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00000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38" fillId="0" borderId="1">
      <alignment horizontal="center" vertical="center" wrapText="1"/>
      <protection/>
    </xf>
    <xf numFmtId="0" fontId="38" fillId="0" borderId="2">
      <alignment/>
      <protection/>
    </xf>
    <xf numFmtId="0" fontId="38" fillId="0" borderId="0">
      <alignment/>
      <protection/>
    </xf>
    <xf numFmtId="0" fontId="39" fillId="0" borderId="0">
      <alignment/>
      <protection/>
    </xf>
    <xf numFmtId="0" fontId="40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39" fillId="0" borderId="0">
      <alignment/>
      <protection/>
    </xf>
    <xf numFmtId="0" fontId="40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5" fillId="0" borderId="0">
      <alignment/>
      <protection/>
    </xf>
    <xf numFmtId="0" fontId="39" fillId="20" borderId="0">
      <alignment/>
      <protection/>
    </xf>
    <xf numFmtId="0" fontId="41" fillId="20" borderId="0">
      <alignment/>
      <protection/>
    </xf>
    <xf numFmtId="0" fontId="42" fillId="21" borderId="0">
      <alignment horizontal="left"/>
      <protection locked="0"/>
    </xf>
    <xf numFmtId="0" fontId="42" fillId="21" borderId="0">
      <alignment horizontal="left"/>
      <protection locked="0"/>
    </xf>
    <xf numFmtId="0" fontId="39" fillId="0" borderId="0">
      <alignment horizontal="left" vertical="top" wrapText="1"/>
      <protection/>
    </xf>
    <xf numFmtId="0" fontId="43" fillId="0" borderId="1">
      <alignment horizontal="center" vertical="center" wrapText="1"/>
      <protection/>
    </xf>
    <xf numFmtId="0" fontId="44" fillId="0" borderId="0">
      <alignment horizontal="left" vertical="top" wrapText="1"/>
      <protection/>
    </xf>
    <xf numFmtId="0" fontId="44" fillId="0" borderId="0">
      <alignment horizontal="left" vertical="top" wrapText="1"/>
      <protection/>
    </xf>
    <xf numFmtId="0" fontId="39" fillId="0" borderId="0">
      <alignment/>
      <protection/>
    </xf>
    <xf numFmtId="0" fontId="44" fillId="0" borderId="1">
      <alignment horizontal="center" vertical="center" shrinkToFit="1"/>
      <protection/>
    </xf>
    <xf numFmtId="0" fontId="45" fillId="0" borderId="0">
      <alignment horizontal="center" wrapText="1"/>
      <protection/>
    </xf>
    <xf numFmtId="0" fontId="45" fillId="0" borderId="0">
      <alignment horizontal="center" wrapText="1"/>
      <protection/>
    </xf>
    <xf numFmtId="0" fontId="46" fillId="0" borderId="0">
      <alignment horizontal="center" wrapText="1"/>
      <protection/>
    </xf>
    <xf numFmtId="49" fontId="43" fillId="0" borderId="1">
      <alignment horizontal="left" vertical="top" wrapText="1"/>
      <protection/>
    </xf>
    <xf numFmtId="0" fontId="45" fillId="0" borderId="0">
      <alignment horizontal="center"/>
      <protection/>
    </xf>
    <xf numFmtId="0" fontId="45" fillId="0" borderId="0">
      <alignment horizontal="center"/>
      <protection/>
    </xf>
    <xf numFmtId="0" fontId="46" fillId="0" borderId="0">
      <alignment horizontal="center"/>
      <protection/>
    </xf>
    <xf numFmtId="49" fontId="44" fillId="0" borderId="1">
      <alignment horizontal="left" vertical="top" wrapText="1"/>
      <protection/>
    </xf>
    <xf numFmtId="0" fontId="44" fillId="0" borderId="0">
      <alignment wrapText="1"/>
      <protection/>
    </xf>
    <xf numFmtId="0" fontId="44" fillId="0" borderId="0">
      <alignment wrapText="1"/>
      <protection/>
    </xf>
    <xf numFmtId="0" fontId="39" fillId="0" borderId="0">
      <alignment wrapText="1"/>
      <protection/>
    </xf>
    <xf numFmtId="0" fontId="43" fillId="0" borderId="1">
      <alignment horizontal="left"/>
      <protection/>
    </xf>
    <xf numFmtId="0" fontId="44" fillId="0" borderId="0">
      <alignment horizontal="right"/>
      <protection/>
    </xf>
    <xf numFmtId="0" fontId="44" fillId="0" borderId="0">
      <alignment horizontal="right"/>
      <protection/>
    </xf>
    <xf numFmtId="0" fontId="39" fillId="0" borderId="0">
      <alignment horizontal="right"/>
      <protection/>
    </xf>
    <xf numFmtId="0" fontId="44" fillId="0" borderId="3">
      <alignment/>
      <protection/>
    </xf>
    <xf numFmtId="0" fontId="42" fillId="21" borderId="4">
      <alignment horizontal="left"/>
      <protection locked="0"/>
    </xf>
    <xf numFmtId="0" fontId="42" fillId="21" borderId="4">
      <alignment horizontal="left"/>
      <protection locked="0"/>
    </xf>
    <xf numFmtId="0" fontId="39" fillId="20" borderId="4">
      <alignment/>
      <protection/>
    </xf>
    <xf numFmtId="49" fontId="43" fillId="0" borderId="1">
      <alignment horizontal="center" vertical="top" wrapText="1"/>
      <protection/>
    </xf>
    <xf numFmtId="0" fontId="43" fillId="0" borderId="1">
      <alignment horizontal="center" vertical="center" wrapText="1"/>
      <protection/>
    </xf>
    <xf numFmtId="0" fontId="43" fillId="0" borderId="1">
      <alignment horizontal="center" vertical="center" wrapText="1"/>
      <protection/>
    </xf>
    <xf numFmtId="0" fontId="39" fillId="0" borderId="1">
      <alignment horizontal="center" vertical="center" wrapText="1"/>
      <protection/>
    </xf>
    <xf numFmtId="49" fontId="44" fillId="0" borderId="1">
      <alignment horizontal="center" vertical="top" wrapText="1"/>
      <protection/>
    </xf>
    <xf numFmtId="0" fontId="43" fillId="0" borderId="1">
      <alignment horizontal="center" vertical="center" shrinkToFit="1"/>
      <protection/>
    </xf>
    <xf numFmtId="0" fontId="43" fillId="0" borderId="1">
      <alignment horizontal="center" vertical="center" shrinkToFit="1"/>
      <protection/>
    </xf>
    <xf numFmtId="0" fontId="39" fillId="0" borderId="2">
      <alignment/>
      <protection/>
    </xf>
    <xf numFmtId="0" fontId="41" fillId="22" borderId="0">
      <alignment/>
      <protection/>
    </xf>
    <xf numFmtId="0" fontId="42" fillId="21" borderId="5">
      <alignment horizontal="left"/>
      <protection locked="0"/>
    </xf>
    <xf numFmtId="0" fontId="42" fillId="21" borderId="5">
      <alignment horizontal="left"/>
      <protection locked="0"/>
    </xf>
    <xf numFmtId="0" fontId="39" fillId="0" borderId="1">
      <alignment horizontal="center" vertical="center" shrinkToFit="1"/>
      <protection/>
    </xf>
    <xf numFmtId="0" fontId="44" fillId="0" borderId="0">
      <alignment horizontal="left" vertical="top" wrapText="1"/>
      <protection/>
    </xf>
    <xf numFmtId="49" fontId="43" fillId="0" borderId="1">
      <alignment horizontal="left" vertical="top" wrapText="1"/>
      <protection/>
    </xf>
    <xf numFmtId="49" fontId="43" fillId="0" borderId="1">
      <alignment horizontal="left" vertical="top" wrapText="1"/>
      <protection/>
    </xf>
    <xf numFmtId="0" fontId="39" fillId="20" borderId="3">
      <alignment/>
      <protection/>
    </xf>
    <xf numFmtId="0" fontId="45" fillId="0" borderId="0">
      <alignment horizontal="center" wrapText="1"/>
      <protection/>
    </xf>
    <xf numFmtId="49" fontId="44" fillId="0" borderId="1">
      <alignment horizontal="left" vertical="top" wrapText="1"/>
      <protection/>
    </xf>
    <xf numFmtId="49" fontId="44" fillId="0" borderId="1">
      <alignment horizontal="left" vertical="top" wrapText="1"/>
      <protection/>
    </xf>
    <xf numFmtId="0" fontId="38" fillId="0" borderId="1">
      <alignment horizontal="left"/>
      <protection/>
    </xf>
    <xf numFmtId="0" fontId="45" fillId="0" borderId="0">
      <alignment horizontal="center"/>
      <protection/>
    </xf>
    <xf numFmtId="0" fontId="42" fillId="21" borderId="3">
      <alignment horizontal="left"/>
      <protection locked="0"/>
    </xf>
    <xf numFmtId="0" fontId="42" fillId="21" borderId="3">
      <alignment horizontal="left"/>
      <protection locked="0"/>
    </xf>
    <xf numFmtId="4" fontId="38" fillId="23" borderId="1">
      <alignment horizontal="right" vertical="top" shrinkToFit="1"/>
      <protection/>
    </xf>
    <xf numFmtId="0" fontId="44" fillId="0" borderId="0">
      <alignment wrapText="1"/>
      <protection/>
    </xf>
    <xf numFmtId="0" fontId="43" fillId="0" borderId="1">
      <alignment horizontal="left"/>
      <protection/>
    </xf>
    <xf numFmtId="0" fontId="43" fillId="0" borderId="1">
      <alignment horizontal="left"/>
      <protection/>
    </xf>
    <xf numFmtId="0" fontId="39" fillId="20" borderId="5">
      <alignment/>
      <protection/>
    </xf>
    <xf numFmtId="0" fontId="44" fillId="0" borderId="0">
      <alignment horizontal="right"/>
      <protection/>
    </xf>
    <xf numFmtId="0" fontId="44" fillId="0" borderId="3">
      <alignment/>
      <protection/>
    </xf>
    <xf numFmtId="0" fontId="44" fillId="0" borderId="3">
      <alignment/>
      <protection/>
    </xf>
    <xf numFmtId="0" fontId="39" fillId="0" borderId="3">
      <alignment/>
      <protection/>
    </xf>
    <xf numFmtId="4" fontId="43" fillId="24" borderId="1">
      <alignment horizontal="right" vertical="top" shrinkToFit="1"/>
      <protection/>
    </xf>
    <xf numFmtId="0" fontId="44" fillId="0" borderId="0">
      <alignment horizontal="left" wrapText="1"/>
      <protection/>
    </xf>
    <xf numFmtId="0" fontId="44" fillId="0" borderId="0">
      <alignment horizontal="left" wrapText="1"/>
      <protection/>
    </xf>
    <xf numFmtId="0" fontId="39" fillId="0" borderId="0">
      <alignment horizontal="left" wrapText="1"/>
      <protection/>
    </xf>
    <xf numFmtId="4" fontId="44" fillId="24" borderId="1">
      <alignment horizontal="right" vertical="top" shrinkToFit="1"/>
      <protection/>
    </xf>
    <xf numFmtId="49" fontId="43" fillId="0" borderId="1">
      <alignment horizontal="center" vertical="top" wrapText="1"/>
      <protection/>
    </xf>
    <xf numFmtId="49" fontId="43" fillId="0" borderId="1">
      <alignment horizontal="center" vertical="top" wrapText="1"/>
      <protection/>
    </xf>
    <xf numFmtId="49" fontId="39" fillId="0" borderId="1">
      <alignment horizontal="left" vertical="top" wrapText="1"/>
      <protection/>
    </xf>
    <xf numFmtId="4" fontId="43" fillId="23" borderId="1">
      <alignment horizontal="right" vertical="top" shrinkToFit="1"/>
      <protection/>
    </xf>
    <xf numFmtId="49" fontId="44" fillId="0" borderId="1">
      <alignment horizontal="center" vertical="top" wrapText="1"/>
      <protection/>
    </xf>
    <xf numFmtId="49" fontId="44" fillId="0" borderId="1">
      <alignment horizontal="center" vertical="top" wrapText="1"/>
      <protection/>
    </xf>
    <xf numFmtId="4" fontId="39" fillId="24" borderId="1">
      <alignment horizontal="right" vertical="top" shrinkToFit="1"/>
      <protection/>
    </xf>
    <xf numFmtId="0" fontId="44" fillId="0" borderId="0">
      <alignment horizontal="left" wrapText="1"/>
      <protection/>
    </xf>
    <xf numFmtId="4" fontId="43" fillId="24" borderId="1">
      <alignment horizontal="right" vertical="top" shrinkToFit="1"/>
      <protection/>
    </xf>
    <xf numFmtId="4" fontId="43" fillId="24" borderId="1">
      <alignment horizontal="right" vertical="top" shrinkToFit="1"/>
      <protection/>
    </xf>
    <xf numFmtId="0" fontId="39" fillId="20" borderId="5">
      <alignment horizontal="center"/>
      <protection/>
    </xf>
    <xf numFmtId="0" fontId="40" fillId="0" borderId="0">
      <alignment/>
      <protection/>
    </xf>
    <xf numFmtId="4" fontId="44" fillId="24" borderId="1">
      <alignment horizontal="right" vertical="top" shrinkToFit="1"/>
      <protection/>
    </xf>
    <xf numFmtId="4" fontId="44" fillId="24" borderId="1">
      <alignment horizontal="right" vertical="top" shrinkToFit="1"/>
      <protection/>
    </xf>
    <xf numFmtId="0" fontId="39" fillId="20" borderId="0">
      <alignment horizontal="center"/>
      <protection/>
    </xf>
    <xf numFmtId="4" fontId="43" fillId="23" borderId="1">
      <alignment horizontal="right" vertical="top" shrinkToFit="1"/>
      <protection/>
    </xf>
    <xf numFmtId="4" fontId="43" fillId="23" borderId="1">
      <alignment horizontal="right" vertical="top" shrinkToFit="1"/>
      <protection/>
    </xf>
    <xf numFmtId="4" fontId="39" fillId="0" borderId="1">
      <alignment horizontal="right" vertical="top" shrinkToFit="1"/>
      <protection/>
    </xf>
    <xf numFmtId="0" fontId="42" fillId="0" borderId="0">
      <alignment/>
      <protection locked="0"/>
    </xf>
    <xf numFmtId="0" fontId="42" fillId="0" borderId="0">
      <alignment/>
      <protection locked="0"/>
    </xf>
    <xf numFmtId="49" fontId="38" fillId="0" borderId="1">
      <alignment horizontal="left" vertical="top" wrapText="1"/>
      <protection/>
    </xf>
    <xf numFmtId="0" fontId="39" fillId="20" borderId="0">
      <alignment horizontal="left"/>
      <protection/>
    </xf>
    <xf numFmtId="4" fontId="39" fillId="0" borderId="2">
      <alignment horizontal="right" shrinkToFit="1"/>
      <protection/>
    </xf>
    <xf numFmtId="4" fontId="39" fillId="0" borderId="0">
      <alignment horizontal="right" shrinkToFit="1"/>
      <protection/>
    </xf>
    <xf numFmtId="0" fontId="39" fillId="20" borderId="3">
      <alignment horizontal="center"/>
      <protection/>
    </xf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47" fillId="31" borderId="6" applyNumberFormat="0" applyAlignment="0" applyProtection="0"/>
    <xf numFmtId="0" fontId="48" fillId="32" borderId="7" applyNumberFormat="0" applyAlignment="0" applyProtection="0"/>
    <xf numFmtId="0" fontId="49" fillId="32" borderId="6" applyNumberFormat="0" applyAlignment="0" applyProtection="0"/>
    <xf numFmtId="0" fontId="5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3" fillId="0" borderId="10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11" applyNumberFormat="0" applyFill="0" applyAlignment="0" applyProtection="0"/>
    <xf numFmtId="0" fontId="55" fillId="33" borderId="12" applyNumberFormat="0" applyAlignment="0" applyProtection="0"/>
    <xf numFmtId="0" fontId="56" fillId="0" borderId="0" applyNumberFormat="0" applyFill="0" applyBorder="0" applyAlignment="0" applyProtection="0"/>
    <xf numFmtId="0" fontId="57" fillId="34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2" fillId="35" borderId="0">
      <alignment/>
      <protection/>
    </xf>
    <xf numFmtId="0" fontId="58" fillId="0" borderId="0" applyNumberFormat="0" applyFill="0" applyBorder="0" applyAlignment="0" applyProtection="0"/>
    <xf numFmtId="0" fontId="59" fillId="36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7" borderId="13" applyNumberFormat="0" applyFont="0" applyAlignment="0" applyProtection="0"/>
    <xf numFmtId="9" fontId="0" fillId="0" borderId="0" applyFont="0" applyFill="0" applyBorder="0" applyAlignment="0" applyProtection="0"/>
    <xf numFmtId="0" fontId="61" fillId="0" borderId="14" applyNumberFormat="0" applyFill="0" applyAlignment="0" applyProtection="0"/>
    <xf numFmtId="0" fontId="6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3" fillId="38" borderId="0" applyNumberFormat="0" applyBorder="0" applyAlignment="0" applyProtection="0"/>
  </cellStyleXfs>
  <cellXfs count="82">
    <xf numFmtId="0" fontId="0" fillId="0" borderId="0" xfId="0" applyAlignment="1">
      <alignment/>
    </xf>
    <xf numFmtId="0" fontId="6" fillId="0" borderId="0" xfId="0" applyFont="1" applyAlignment="1">
      <alignment/>
    </xf>
    <xf numFmtId="0" fontId="3" fillId="39" borderId="15" xfId="160" applyFont="1" applyFill="1" applyBorder="1" applyAlignment="1">
      <alignment horizontal="center" vertical="center" shrinkToFit="1"/>
      <protection/>
    </xf>
    <xf numFmtId="0" fontId="6" fillId="0" borderId="0" xfId="0" applyFont="1" applyAlignment="1">
      <alignment wrapText="1"/>
    </xf>
    <xf numFmtId="0" fontId="3" fillId="39" borderId="15" xfId="160" applyFont="1" applyFill="1" applyBorder="1" applyAlignment="1">
      <alignment horizontal="center" vertical="center" wrapText="1"/>
      <protection/>
    </xf>
    <xf numFmtId="4" fontId="43" fillId="0" borderId="1" xfId="108" applyNumberFormat="1" applyFill="1" applyProtection="1">
      <alignment horizontal="right" vertical="top" shrinkToFit="1"/>
      <protection/>
    </xf>
    <xf numFmtId="4" fontId="44" fillId="0" borderId="1" xfId="112" applyNumberFormat="1" applyFill="1" applyProtection="1">
      <alignment horizontal="right" vertical="top" shrinkToFit="1"/>
      <protection/>
    </xf>
    <xf numFmtId="49" fontId="43" fillId="0" borderId="1" xfId="60" applyNumberFormat="1" applyProtection="1">
      <alignment horizontal="left" vertical="top" wrapText="1"/>
      <protection/>
    </xf>
    <xf numFmtId="49" fontId="43" fillId="0" borderId="1" xfId="76" applyNumberFormat="1" applyProtection="1">
      <alignment horizontal="center" vertical="top" wrapText="1"/>
      <protection/>
    </xf>
    <xf numFmtId="49" fontId="44" fillId="0" borderId="1" xfId="64" applyNumberFormat="1" applyProtection="1">
      <alignment horizontal="left" vertical="top" wrapText="1"/>
      <protection/>
    </xf>
    <xf numFmtId="49" fontId="44" fillId="0" borderId="1" xfId="80" applyNumberFormat="1" applyProtection="1">
      <alignment horizontal="center" vertical="top" wrapText="1"/>
      <protection/>
    </xf>
    <xf numFmtId="4" fontId="0" fillId="0" borderId="0" xfId="0" applyNumberFormat="1" applyAlignment="1">
      <alignment/>
    </xf>
    <xf numFmtId="4" fontId="4" fillId="39" borderId="15" xfId="160" applyNumberFormat="1" applyFont="1" applyFill="1" applyBorder="1" applyAlignment="1">
      <alignment horizontal="right" vertical="center" shrinkToFit="1"/>
      <protection/>
    </xf>
    <xf numFmtId="49" fontId="43" fillId="0" borderId="1" xfId="64" applyNumberFormat="1" applyFont="1" applyProtection="1">
      <alignment horizontal="left" vertical="top" wrapText="1"/>
      <protection/>
    </xf>
    <xf numFmtId="49" fontId="43" fillId="0" borderId="1" xfId="80" applyNumberFormat="1" applyFont="1" applyProtection="1">
      <alignment horizontal="center" vertical="top" wrapText="1"/>
      <protection/>
    </xf>
    <xf numFmtId="4" fontId="43" fillId="0" borderId="16" xfId="112" applyNumberFormat="1" applyFont="1" applyFill="1" applyBorder="1" applyProtection="1">
      <alignment horizontal="right" vertical="top" shrinkToFit="1"/>
      <protection/>
    </xf>
    <xf numFmtId="49" fontId="44" fillId="0" borderId="1" xfId="64" applyNumberFormat="1" applyFont="1" applyProtection="1">
      <alignment horizontal="left" vertical="top" wrapText="1"/>
      <protection/>
    </xf>
    <xf numFmtId="4" fontId="44" fillId="0" borderId="16" xfId="112" applyNumberFormat="1" applyFont="1" applyFill="1" applyBorder="1" applyProtection="1">
      <alignment horizontal="right" vertical="top" shrinkToFit="1"/>
      <protection/>
    </xf>
    <xf numFmtId="49" fontId="43" fillId="0" borderId="1" xfId="60" applyNumberFormat="1" applyFont="1" applyProtection="1">
      <alignment horizontal="left" vertical="top" wrapText="1"/>
      <protection/>
    </xf>
    <xf numFmtId="49" fontId="43" fillId="0" borderId="1" xfId="76" applyNumberFormat="1" applyFont="1" applyProtection="1">
      <alignment horizontal="center" vertical="top" wrapText="1"/>
      <protection/>
    </xf>
    <xf numFmtId="49" fontId="44" fillId="0" borderId="16" xfId="80" applyNumberFormat="1" applyBorder="1" applyProtection="1">
      <alignment horizontal="center" vertical="top" wrapText="1"/>
      <protection/>
    </xf>
    <xf numFmtId="4" fontId="6" fillId="0" borderId="15" xfId="0" applyNumberFormat="1" applyFont="1" applyBorder="1" applyAlignment="1">
      <alignment vertical="top"/>
    </xf>
    <xf numFmtId="4" fontId="7" fillId="0" borderId="15" xfId="0" applyNumberFormat="1" applyFont="1" applyBorder="1" applyAlignment="1">
      <alignment vertical="top"/>
    </xf>
    <xf numFmtId="4" fontId="44" fillId="37" borderId="16" xfId="112" applyNumberFormat="1" applyFont="1" applyFill="1" applyBorder="1" applyProtection="1">
      <alignment horizontal="right" vertical="top" shrinkToFit="1"/>
      <protection/>
    </xf>
    <xf numFmtId="4" fontId="44" fillId="37" borderId="15" xfId="112" applyNumberFormat="1" applyFont="1" applyFill="1" applyBorder="1" applyProtection="1">
      <alignment horizontal="right" vertical="top" shrinkToFit="1"/>
      <protection/>
    </xf>
    <xf numFmtId="4" fontId="7" fillId="0" borderId="17" xfId="0" applyNumberFormat="1" applyFont="1" applyBorder="1" applyAlignment="1">
      <alignment vertical="top"/>
    </xf>
    <xf numFmtId="4" fontId="7" fillId="0" borderId="18" xfId="0" applyNumberFormat="1" applyFont="1" applyBorder="1" applyAlignment="1">
      <alignment vertical="top"/>
    </xf>
    <xf numFmtId="0" fontId="6" fillId="0" borderId="0" xfId="0" applyFont="1" applyAlignment="1">
      <alignment vertical="center" wrapText="1"/>
    </xf>
    <xf numFmtId="0" fontId="9" fillId="39" borderId="15" xfId="160" applyFont="1" applyFill="1" applyBorder="1" applyAlignment="1">
      <alignment horizontal="center" vertical="center" wrapText="1"/>
      <protection/>
    </xf>
    <xf numFmtId="0" fontId="10" fillId="0" borderId="19" xfId="0" applyFont="1" applyFill="1" applyBorder="1" applyAlignment="1">
      <alignment horizontal="center" vertical="center" wrapText="1"/>
    </xf>
    <xf numFmtId="0" fontId="4" fillId="39" borderId="15" xfId="160" applyFont="1" applyFill="1" applyBorder="1" applyAlignment="1">
      <alignment horizontal="center" vertical="center" wrapText="1"/>
      <protection/>
    </xf>
    <xf numFmtId="49" fontId="64" fillId="0" borderId="1" xfId="64" applyNumberFormat="1" applyFont="1" applyProtection="1">
      <alignment horizontal="left" vertical="top" wrapText="1"/>
      <protection/>
    </xf>
    <xf numFmtId="49" fontId="43" fillId="0" borderId="20" xfId="76" applyNumberFormat="1" applyBorder="1" applyProtection="1">
      <alignment horizontal="center" vertical="top" wrapText="1"/>
      <protection/>
    </xf>
    <xf numFmtId="49" fontId="3" fillId="39" borderId="0" xfId="160" applyNumberFormat="1" applyFont="1" applyFill="1" applyBorder="1" applyAlignment="1">
      <alignment horizontal="left" vertical="center" wrapText="1" shrinkToFit="1"/>
      <protection/>
    </xf>
    <xf numFmtId="4" fontId="44" fillId="0" borderId="21" xfId="112" applyNumberFormat="1" applyFill="1" applyBorder="1" applyProtection="1">
      <alignment horizontal="right" vertical="top" shrinkToFit="1"/>
      <protection/>
    </xf>
    <xf numFmtId="4" fontId="44" fillId="37" borderId="22" xfId="112" applyNumberFormat="1" applyFont="1" applyFill="1" applyBorder="1" applyProtection="1">
      <alignment horizontal="right" vertical="top" shrinkToFit="1"/>
      <protection/>
    </xf>
    <xf numFmtId="4" fontId="44" fillId="37" borderId="17" xfId="112" applyNumberFormat="1" applyFont="1" applyFill="1" applyBorder="1" applyProtection="1">
      <alignment horizontal="right" vertical="top" shrinkToFit="1"/>
      <protection/>
    </xf>
    <xf numFmtId="49" fontId="43" fillId="0" borderId="16" xfId="80" applyNumberFormat="1" applyFont="1" applyBorder="1" applyProtection="1">
      <alignment horizontal="center" vertical="top" wrapText="1"/>
      <protection/>
    </xf>
    <xf numFmtId="4" fontId="43" fillId="0" borderId="15" xfId="112" applyNumberFormat="1" applyFont="1" applyFill="1" applyBorder="1" applyProtection="1">
      <alignment horizontal="right" vertical="top" shrinkToFit="1"/>
      <protection/>
    </xf>
    <xf numFmtId="49" fontId="64" fillId="0" borderId="1" xfId="64" applyNumberFormat="1" applyFont="1" applyAlignment="1" applyProtection="1">
      <alignment horizontal="left" vertical="center" wrapText="1"/>
      <protection/>
    </xf>
    <xf numFmtId="4" fontId="44" fillId="37" borderId="0" xfId="112" applyNumberFormat="1" applyFont="1" applyFill="1" applyBorder="1" applyProtection="1">
      <alignment horizontal="right" vertical="top" shrinkToFit="1"/>
      <protection/>
    </xf>
    <xf numFmtId="49" fontId="44" fillId="0" borderId="15" xfId="63" applyNumberFormat="1" applyFont="1" applyBorder="1" applyAlignment="1" applyProtection="1">
      <alignment horizontal="left" vertical="top" wrapText="1"/>
      <protection/>
    </xf>
    <xf numFmtId="4" fontId="44" fillId="37" borderId="15" xfId="111" applyNumberFormat="1" applyFont="1" applyFill="1" applyBorder="1" applyAlignment="1" applyProtection="1">
      <alignment horizontal="right" vertical="top" shrinkToFit="1"/>
      <protection/>
    </xf>
    <xf numFmtId="49" fontId="43" fillId="0" borderId="15" xfId="63" applyNumberFormat="1" applyFont="1" applyBorder="1" applyAlignment="1" applyProtection="1">
      <alignment horizontal="left" vertical="top" wrapText="1"/>
      <protection/>
    </xf>
    <xf numFmtId="49" fontId="43" fillId="0" borderId="15" xfId="79" applyNumberFormat="1" applyFont="1" applyBorder="1" applyAlignment="1" applyProtection="1">
      <alignment horizontal="center" vertical="top" wrapText="1"/>
      <protection/>
    </xf>
    <xf numFmtId="49" fontId="44" fillId="0" borderId="15" xfId="79" applyNumberFormat="1" applyFont="1" applyBorder="1" applyAlignment="1" applyProtection="1">
      <alignment horizontal="center" vertical="top" wrapText="1"/>
      <protection/>
    </xf>
    <xf numFmtId="4" fontId="6" fillId="37" borderId="15" xfId="0" applyNumberFormat="1" applyFont="1" applyFill="1" applyBorder="1" applyAlignment="1">
      <alignment vertical="top"/>
    </xf>
    <xf numFmtId="49" fontId="44" fillId="0" borderId="1" xfId="80" applyNumberFormat="1" applyFont="1" applyProtection="1">
      <alignment horizontal="center" vertical="top" wrapText="1"/>
      <protection/>
    </xf>
    <xf numFmtId="49" fontId="44" fillId="0" borderId="16" xfId="80" applyNumberFormat="1" applyFont="1" applyBorder="1" applyProtection="1">
      <alignment horizontal="center" vertical="top" wrapText="1"/>
      <protection/>
    </xf>
    <xf numFmtId="49" fontId="44" fillId="0" borderId="0" xfId="92" applyNumberFormat="1" applyFont="1" applyAlignment="1" applyProtection="1">
      <alignment horizontal="left" vertical="top" wrapText="1"/>
      <protection/>
    </xf>
    <xf numFmtId="49" fontId="44" fillId="0" borderId="21" xfId="80" applyNumberFormat="1" applyFont="1" applyBorder="1" applyProtection="1">
      <alignment horizontal="center" vertical="top" wrapText="1"/>
      <protection/>
    </xf>
    <xf numFmtId="49" fontId="43" fillId="0" borderId="23" xfId="64" applyNumberFormat="1" applyFont="1" applyBorder="1" applyProtection="1">
      <alignment horizontal="left" vertical="top" wrapText="1"/>
      <protection/>
    </xf>
    <xf numFmtId="49" fontId="44" fillId="0" borderId="15" xfId="92" applyNumberFormat="1" applyFont="1" applyBorder="1" applyAlignment="1" applyProtection="1">
      <alignment horizontal="left" vertical="top" wrapText="1"/>
      <protection/>
    </xf>
    <xf numFmtId="4" fontId="7" fillId="37" borderId="15" xfId="0" applyNumberFormat="1" applyFont="1" applyFill="1" applyBorder="1" applyAlignment="1">
      <alignment vertical="top"/>
    </xf>
    <xf numFmtId="49" fontId="43" fillId="0" borderId="20" xfId="64" applyNumberFormat="1" applyFont="1" applyBorder="1" applyProtection="1">
      <alignment horizontal="left" vertical="top" wrapText="1"/>
      <protection/>
    </xf>
    <xf numFmtId="49" fontId="44" fillId="0" borderId="1" xfId="116" applyNumberFormat="1" applyFont="1" applyFill="1" applyAlignment="1" applyProtection="1">
      <alignment horizontal="center" vertical="top" wrapText="1"/>
      <protection/>
    </xf>
    <xf numFmtId="49" fontId="43" fillId="0" borderId="1" xfId="93" applyNumberFormat="1" applyFont="1" applyProtection="1">
      <alignment horizontal="left" vertical="top" wrapText="1"/>
      <protection/>
    </xf>
    <xf numFmtId="49" fontId="43" fillId="0" borderId="1" xfId="117" applyNumberFormat="1" applyFont="1" applyProtection="1">
      <alignment horizontal="center" vertical="top" wrapText="1"/>
      <protection/>
    </xf>
    <xf numFmtId="4" fontId="43" fillId="0" borderId="15" xfId="111" applyNumberFormat="1" applyFont="1" applyFill="1" applyBorder="1" applyAlignment="1" applyProtection="1">
      <alignment horizontal="right" vertical="top" shrinkToFit="1"/>
      <protection/>
    </xf>
    <xf numFmtId="49" fontId="44" fillId="0" borderId="1" xfId="93" applyNumberFormat="1" applyProtection="1">
      <alignment horizontal="left" vertical="top" wrapText="1"/>
      <protection/>
    </xf>
    <xf numFmtId="49" fontId="44" fillId="0" borderId="1" xfId="117" applyNumberFormat="1" applyProtection="1">
      <alignment horizontal="center" vertical="top" wrapText="1"/>
      <protection/>
    </xf>
    <xf numFmtId="49" fontId="43" fillId="0" borderId="1" xfId="94" applyNumberFormat="1" applyFont="1" applyProtection="1">
      <alignment horizontal="left" vertical="top" wrapText="1"/>
      <protection/>
    </xf>
    <xf numFmtId="49" fontId="43" fillId="0" borderId="1" xfId="118" applyNumberFormat="1" applyFont="1" applyProtection="1">
      <alignment horizontal="center" vertical="top" wrapText="1"/>
      <protection/>
    </xf>
    <xf numFmtId="49" fontId="44" fillId="0" borderId="16" xfId="116" applyNumberFormat="1" applyFont="1" applyFill="1" applyBorder="1" applyAlignment="1" applyProtection="1">
      <alignment horizontal="center" vertical="top" wrapText="1"/>
      <protection/>
    </xf>
    <xf numFmtId="4" fontId="44" fillId="37" borderId="2" xfId="112" applyNumberFormat="1" applyFont="1" applyFill="1" applyBorder="1" applyProtection="1">
      <alignment horizontal="right" vertical="top" shrinkToFit="1"/>
      <protection/>
    </xf>
    <xf numFmtId="4" fontId="44" fillId="37" borderId="18" xfId="111" applyNumberFormat="1" applyFont="1" applyFill="1" applyBorder="1" applyAlignment="1" applyProtection="1">
      <alignment horizontal="right" vertical="top" shrinkToFit="1"/>
      <protection/>
    </xf>
    <xf numFmtId="4" fontId="44" fillId="37" borderId="18" xfId="112" applyNumberFormat="1" applyFont="1" applyFill="1" applyBorder="1" applyProtection="1">
      <alignment horizontal="right" vertical="top" shrinkToFit="1"/>
      <protection/>
    </xf>
    <xf numFmtId="4" fontId="43" fillId="37" borderId="15" xfId="112" applyNumberFormat="1" applyFont="1" applyFill="1" applyBorder="1" applyProtection="1">
      <alignment horizontal="right" vertical="top" shrinkToFit="1"/>
      <protection/>
    </xf>
    <xf numFmtId="49" fontId="43" fillId="0" borderId="16" xfId="64" applyNumberFormat="1" applyFont="1" applyBorder="1" applyProtection="1">
      <alignment horizontal="left" vertical="top" wrapText="1"/>
      <protection/>
    </xf>
    <xf numFmtId="49" fontId="43" fillId="0" borderId="16" xfId="93" applyNumberFormat="1" applyFont="1" applyBorder="1" applyProtection="1">
      <alignment horizontal="left" vertical="top" wrapText="1"/>
      <protection/>
    </xf>
    <xf numFmtId="49" fontId="43" fillId="0" borderId="23" xfId="80" applyNumberFormat="1" applyFont="1" applyBorder="1" applyProtection="1">
      <alignment horizontal="center" vertical="top" wrapText="1"/>
      <protection/>
    </xf>
    <xf numFmtId="49" fontId="43" fillId="0" borderId="15" xfId="117" applyNumberFormat="1" applyFont="1" applyBorder="1" applyProtection="1">
      <alignment horizontal="center" vertical="top" wrapText="1"/>
      <protection/>
    </xf>
    <xf numFmtId="49" fontId="44" fillId="0" borderId="15" xfId="80" applyNumberFormat="1" applyFont="1" applyBorder="1" applyProtection="1">
      <alignment horizontal="center" vertical="top" wrapText="1"/>
      <protection/>
    </xf>
    <xf numFmtId="49" fontId="44" fillId="0" borderId="16" xfId="93" applyNumberFormat="1" applyFont="1" applyBorder="1" applyProtection="1">
      <alignment horizontal="left" vertical="top" wrapText="1"/>
      <protection/>
    </xf>
    <xf numFmtId="49" fontId="44" fillId="0" borderId="15" xfId="117" applyNumberFormat="1" applyFont="1" applyBorder="1" applyProtection="1">
      <alignment horizontal="center" vertical="top" wrapText="1"/>
      <protection/>
    </xf>
    <xf numFmtId="4" fontId="7" fillId="0" borderId="15" xfId="0" applyNumberFormat="1" applyFont="1" applyBorder="1" applyAlignment="1">
      <alignment/>
    </xf>
    <xf numFmtId="4" fontId="6" fillId="37" borderId="15" xfId="0" applyNumberFormat="1" applyFont="1" applyFill="1" applyBorder="1" applyAlignment="1">
      <alignment/>
    </xf>
    <xf numFmtId="0" fontId="8" fillId="0" borderId="0" xfId="0" applyFont="1" applyAlignment="1">
      <alignment horizontal="right" wrapText="1"/>
    </xf>
    <xf numFmtId="0" fontId="6" fillId="0" borderId="0" xfId="0" applyFont="1" applyAlignment="1">
      <alignment horizontal="right" vertical="center" wrapText="1"/>
    </xf>
    <xf numFmtId="0" fontId="1" fillId="39" borderId="0" xfId="160" applyNumberFormat="1" applyFont="1" applyFill="1" applyAlignment="1">
      <alignment horizontal="center" vertical="center" wrapText="1"/>
      <protection/>
    </xf>
    <xf numFmtId="0" fontId="7" fillId="0" borderId="0" xfId="0" applyFont="1" applyAlignment="1">
      <alignment horizontal="right"/>
    </xf>
    <xf numFmtId="0" fontId="4" fillId="39" borderId="24" xfId="160" applyFont="1" applyFill="1" applyBorder="1" applyAlignment="1">
      <alignment horizontal="right"/>
      <protection/>
    </xf>
  </cellXfs>
  <cellStyles count="1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32" xfId="35"/>
    <cellStyle name="st33" xfId="36"/>
    <cellStyle name="st34" xfId="37"/>
    <cellStyle name="style0" xfId="38"/>
    <cellStyle name="style0 2" xfId="39"/>
    <cellStyle name="style0 3" xfId="40"/>
    <cellStyle name="style0 4" xfId="41"/>
    <cellStyle name="td" xfId="42"/>
    <cellStyle name="td 2" xfId="43"/>
    <cellStyle name="td 3" xfId="44"/>
    <cellStyle name="td 4" xfId="45"/>
    <cellStyle name="tr" xfId="46"/>
    <cellStyle name="xl21" xfId="47"/>
    <cellStyle name="xl21 2" xfId="48"/>
    <cellStyle name="xl21 3" xfId="49"/>
    <cellStyle name="xl21 4" xfId="50"/>
    <cellStyle name="xl22" xfId="51"/>
    <cellStyle name="xl22 2" xfId="52"/>
    <cellStyle name="xl22 3" xfId="53"/>
    <cellStyle name="xl22 4" xfId="54"/>
    <cellStyle name="xl23" xfId="55"/>
    <cellStyle name="xl23 2" xfId="56"/>
    <cellStyle name="xl23 3" xfId="57"/>
    <cellStyle name="xl23 4" xfId="58"/>
    <cellStyle name="xl24" xfId="59"/>
    <cellStyle name="xl24 2" xfId="60"/>
    <cellStyle name="xl24 3" xfId="61"/>
    <cellStyle name="xl24 4" xfId="62"/>
    <cellStyle name="xl25" xfId="63"/>
    <cellStyle name="xl25 2" xfId="64"/>
    <cellStyle name="xl25 3" xfId="65"/>
    <cellStyle name="xl25 4" xfId="66"/>
    <cellStyle name="xl26" xfId="67"/>
    <cellStyle name="xl26 2" xfId="68"/>
    <cellStyle name="xl26 3" xfId="69"/>
    <cellStyle name="xl26 4" xfId="70"/>
    <cellStyle name="xl27" xfId="71"/>
    <cellStyle name="xl27 2" xfId="72"/>
    <cellStyle name="xl27 3" xfId="73"/>
    <cellStyle name="xl27 4" xfId="74"/>
    <cellStyle name="xl28" xfId="75"/>
    <cellStyle name="xl28 2" xfId="76"/>
    <cellStyle name="xl28 3" xfId="77"/>
    <cellStyle name="xl28 4" xfId="78"/>
    <cellStyle name="xl29" xfId="79"/>
    <cellStyle name="xl29 2" xfId="80"/>
    <cellStyle name="xl29 3" xfId="81"/>
    <cellStyle name="xl29 4" xfId="82"/>
    <cellStyle name="xl30" xfId="83"/>
    <cellStyle name="xl30 2" xfId="84"/>
    <cellStyle name="xl30 3" xfId="85"/>
    <cellStyle name="xl30 4" xfId="86"/>
    <cellStyle name="xl31" xfId="87"/>
    <cellStyle name="xl31 2" xfId="88"/>
    <cellStyle name="xl31 3" xfId="89"/>
    <cellStyle name="xl31 4" xfId="90"/>
    <cellStyle name="xl32" xfId="91"/>
    <cellStyle name="xl32 2" xfId="92"/>
    <cellStyle name="xl32 3" xfId="93"/>
    <cellStyle name="xl32 4" xfId="94"/>
    <cellStyle name="xl33" xfId="95"/>
    <cellStyle name="xl33 2" xfId="96"/>
    <cellStyle name="xl33 3" xfId="97"/>
    <cellStyle name="xl33 4" xfId="98"/>
    <cellStyle name="xl34" xfId="99"/>
    <cellStyle name="xl34 2" xfId="100"/>
    <cellStyle name="xl34 3" xfId="101"/>
    <cellStyle name="xl34 4" xfId="102"/>
    <cellStyle name="xl35" xfId="103"/>
    <cellStyle name="xl35 2" xfId="104"/>
    <cellStyle name="xl35 3" xfId="105"/>
    <cellStyle name="xl35 4" xfId="106"/>
    <cellStyle name="xl36" xfId="107"/>
    <cellStyle name="xl36 2" xfId="108"/>
    <cellStyle name="xl36 3" xfId="109"/>
    <cellStyle name="xl36 4" xfId="110"/>
    <cellStyle name="xl37" xfId="111"/>
    <cellStyle name="xl37 2" xfId="112"/>
    <cellStyle name="xl37 3" xfId="113"/>
    <cellStyle name="xl37 4" xfId="114"/>
    <cellStyle name="xl38" xfId="115"/>
    <cellStyle name="xl38 2" xfId="116"/>
    <cellStyle name="xl38 3" xfId="117"/>
    <cellStyle name="xl38 4" xfId="118"/>
    <cellStyle name="xl39" xfId="119"/>
    <cellStyle name="xl39 2" xfId="120"/>
    <cellStyle name="xl39 3" xfId="121"/>
    <cellStyle name="xl39 4" xfId="122"/>
    <cellStyle name="xl40" xfId="123"/>
    <cellStyle name="xl40 2" xfId="124"/>
    <cellStyle name="xl40 3" xfId="125"/>
    <cellStyle name="xl40 4" xfId="126"/>
    <cellStyle name="xl41" xfId="127"/>
    <cellStyle name="xl41 2" xfId="128"/>
    <cellStyle name="xl41 3" xfId="129"/>
    <cellStyle name="xl42" xfId="130"/>
    <cellStyle name="xl42 2" xfId="131"/>
    <cellStyle name="xl42 3" xfId="132"/>
    <cellStyle name="xl43" xfId="133"/>
    <cellStyle name="xl44" xfId="134"/>
    <cellStyle name="xl45" xfId="135"/>
    <cellStyle name="xl46" xfId="136"/>
    <cellStyle name="xl47" xfId="137"/>
    <cellStyle name="Акцент1" xfId="138"/>
    <cellStyle name="Акцент2" xfId="139"/>
    <cellStyle name="Акцент3" xfId="140"/>
    <cellStyle name="Акцент4" xfId="141"/>
    <cellStyle name="Акцент5" xfId="142"/>
    <cellStyle name="Акцент6" xfId="143"/>
    <cellStyle name="Ввод " xfId="144"/>
    <cellStyle name="Вывод" xfId="145"/>
    <cellStyle name="Вычисление" xfId="146"/>
    <cellStyle name="Hyperlink" xfId="147"/>
    <cellStyle name="Currency" xfId="148"/>
    <cellStyle name="Currency [0]" xfId="149"/>
    <cellStyle name="Заголовок 1" xfId="150"/>
    <cellStyle name="Заголовок 2" xfId="151"/>
    <cellStyle name="Заголовок 3" xfId="152"/>
    <cellStyle name="Заголовок 4" xfId="153"/>
    <cellStyle name="Итог" xfId="154"/>
    <cellStyle name="Контрольная ячейка" xfId="155"/>
    <cellStyle name="Название" xfId="156"/>
    <cellStyle name="Нейтральный" xfId="157"/>
    <cellStyle name="Обычный 2" xfId="158"/>
    <cellStyle name="Обычный 3" xfId="159"/>
    <cellStyle name="Обычный_Лист1" xfId="160"/>
    <cellStyle name="Followed Hyperlink" xfId="161"/>
    <cellStyle name="Плохой" xfId="162"/>
    <cellStyle name="Пояснение" xfId="163"/>
    <cellStyle name="Примечание" xfId="164"/>
    <cellStyle name="Percent" xfId="165"/>
    <cellStyle name="Связанная ячейка" xfId="166"/>
    <cellStyle name="Текст предупреждения" xfId="167"/>
    <cellStyle name="Comma" xfId="168"/>
    <cellStyle name="Comma [0]" xfId="169"/>
    <cellStyle name="Хороший" xfId="170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8"/>
  <sheetViews>
    <sheetView tabSelected="1" zoomScale="115" zoomScaleNormal="115" zoomScalePageLayoutView="0" workbookViewId="0" topLeftCell="A1">
      <selection activeCell="D3" sqref="D3:F3"/>
    </sheetView>
  </sheetViews>
  <sheetFormatPr defaultColWidth="9.125" defaultRowHeight="12.75"/>
  <cols>
    <col min="1" max="1" width="52.875" style="0" customWidth="1"/>
    <col min="2" max="2" width="14.625" style="0" customWidth="1"/>
    <col min="3" max="3" width="9.25390625" style="0" customWidth="1"/>
    <col min="4" max="4" width="13.875" style="0" customWidth="1"/>
    <col min="5" max="5" width="14.375" style="0" customWidth="1"/>
    <col min="6" max="6" width="15.375" style="0" customWidth="1"/>
    <col min="7" max="7" width="11.625" style="0" hidden="1" customWidth="1"/>
    <col min="8" max="8" width="0" style="0" hidden="1" customWidth="1"/>
  </cols>
  <sheetData>
    <row r="1" spans="4:8" ht="101.25" customHeight="1">
      <c r="D1" s="78" t="s">
        <v>303</v>
      </c>
      <c r="E1" s="78"/>
      <c r="F1" s="78"/>
      <c r="G1" s="27"/>
      <c r="H1" s="27"/>
    </row>
    <row r="2" spans="1:6" ht="12.75">
      <c r="A2" s="80" t="s">
        <v>188</v>
      </c>
      <c r="B2" s="80"/>
      <c r="C2" s="80"/>
      <c r="D2" s="80"/>
      <c r="E2" s="80"/>
      <c r="F2" s="80"/>
    </row>
    <row r="3" spans="1:6" ht="71.25" customHeight="1">
      <c r="A3" s="1"/>
      <c r="B3" s="3"/>
      <c r="C3" s="3"/>
      <c r="D3" s="77" t="s">
        <v>217</v>
      </c>
      <c r="E3" s="77"/>
      <c r="F3" s="77"/>
    </row>
    <row r="4" spans="1:6" ht="61.5" customHeight="1">
      <c r="A4" s="79" t="s">
        <v>4</v>
      </c>
      <c r="B4" s="79"/>
      <c r="C4" s="79"/>
      <c r="D4" s="79"/>
      <c r="E4" s="79"/>
      <c r="F4" s="79"/>
    </row>
    <row r="5" spans="1:6" ht="14.25" customHeight="1">
      <c r="A5" s="81" t="s">
        <v>0</v>
      </c>
      <c r="B5" s="81"/>
      <c r="C5" s="81"/>
      <c r="D5" s="81"/>
      <c r="E5" s="81"/>
      <c r="F5" s="81"/>
    </row>
    <row r="6" spans="1:6" ht="111.75" customHeight="1">
      <c r="A6" s="4" t="s">
        <v>1</v>
      </c>
      <c r="B6" s="4" t="s">
        <v>2</v>
      </c>
      <c r="C6" s="4" t="s">
        <v>3</v>
      </c>
      <c r="D6" s="28" t="s">
        <v>239</v>
      </c>
      <c r="E6" s="29" t="s">
        <v>189</v>
      </c>
      <c r="F6" s="30" t="s">
        <v>190</v>
      </c>
    </row>
    <row r="7" spans="1:6" ht="28.5" customHeight="1">
      <c r="A7" s="33" t="s">
        <v>195</v>
      </c>
      <c r="B7" s="2"/>
      <c r="C7" s="2"/>
      <c r="D7" s="12">
        <f>D8+D20+D43+D48+D53+D58+D67+D101+D106+D118+D135+D162+D167+D172+D184+D252+D266</f>
        <v>214243189.00999996</v>
      </c>
      <c r="E7" s="12">
        <f>E8+E20+E43+E48+E53+E58+E67+E101+E106+E118+E135+E162+E167+E172+E184+E252+E266</f>
        <v>70540976.30000001</v>
      </c>
      <c r="F7" s="12">
        <f>F8+F20+F43+F48+F53+F58+F67+F101+F106+F118+F135+F162+F167+F172+F184+F252+F266</f>
        <v>284784165.30999994</v>
      </c>
    </row>
    <row r="8" spans="1:8" ht="38.25">
      <c r="A8" s="7" t="s">
        <v>5</v>
      </c>
      <c r="B8" s="32" t="s">
        <v>6</v>
      </c>
      <c r="C8" s="32"/>
      <c r="D8" s="22">
        <f>D9+D16</f>
        <v>700000</v>
      </c>
      <c r="E8" s="22">
        <f>E9+E16</f>
        <v>106137</v>
      </c>
      <c r="F8" s="22">
        <f>F9+F16</f>
        <v>806137</v>
      </c>
      <c r="G8" s="5">
        <v>700000</v>
      </c>
      <c r="H8" s="11">
        <f>D8-G8</f>
        <v>0</v>
      </c>
    </row>
    <row r="9" spans="1:8" ht="25.5">
      <c r="A9" s="13" t="s">
        <v>196</v>
      </c>
      <c r="B9" s="14" t="s">
        <v>7</v>
      </c>
      <c r="C9" s="14"/>
      <c r="D9" s="22">
        <f>D10+D13</f>
        <v>550000</v>
      </c>
      <c r="E9" s="22">
        <f>E10+E13</f>
        <v>185000</v>
      </c>
      <c r="F9" s="22">
        <f>F10+F13</f>
        <v>735000</v>
      </c>
      <c r="G9" s="6">
        <v>550000</v>
      </c>
      <c r="H9" s="11">
        <f aca="true" t="shared" si="0" ref="H9:H75">D9-G9</f>
        <v>0</v>
      </c>
    </row>
    <row r="10" spans="1:8" ht="38.25">
      <c r="A10" s="13" t="s">
        <v>197</v>
      </c>
      <c r="B10" s="14" t="s">
        <v>8</v>
      </c>
      <c r="C10" s="14"/>
      <c r="D10" s="22">
        <f aca="true" t="shared" si="1" ref="D10:F11">D11</f>
        <v>515000</v>
      </c>
      <c r="E10" s="22">
        <f t="shared" si="1"/>
        <v>185000</v>
      </c>
      <c r="F10" s="22">
        <f t="shared" si="1"/>
        <v>700000</v>
      </c>
      <c r="G10" s="6">
        <v>550000</v>
      </c>
      <c r="H10" s="11">
        <f t="shared" si="0"/>
        <v>-35000</v>
      </c>
    </row>
    <row r="11" spans="1:8" ht="25.5">
      <c r="A11" s="13" t="s">
        <v>198</v>
      </c>
      <c r="B11" s="14" t="s">
        <v>8</v>
      </c>
      <c r="C11" s="14" t="s">
        <v>10</v>
      </c>
      <c r="D11" s="22">
        <f t="shared" si="1"/>
        <v>515000</v>
      </c>
      <c r="E11" s="22">
        <f t="shared" si="1"/>
        <v>185000</v>
      </c>
      <c r="F11" s="22">
        <f t="shared" si="1"/>
        <v>700000</v>
      </c>
      <c r="G11" s="6">
        <v>550000</v>
      </c>
      <c r="H11" s="11">
        <f t="shared" si="0"/>
        <v>-35000</v>
      </c>
    </row>
    <row r="12" spans="1:8" ht="25.5">
      <c r="A12" s="16" t="s">
        <v>199</v>
      </c>
      <c r="B12" s="10" t="s">
        <v>8</v>
      </c>
      <c r="C12" s="10" t="s">
        <v>12</v>
      </c>
      <c r="D12" s="35">
        <v>515000</v>
      </c>
      <c r="E12" s="36">
        <v>185000</v>
      </c>
      <c r="F12" s="36">
        <f>D12+E12</f>
        <v>700000</v>
      </c>
      <c r="G12" s="6">
        <v>550000</v>
      </c>
      <c r="H12" s="11">
        <f t="shared" si="0"/>
        <v>-35000</v>
      </c>
    </row>
    <row r="13" spans="1:8" ht="63.75" customHeight="1">
      <c r="A13" s="39" t="s">
        <v>237</v>
      </c>
      <c r="B13" s="14" t="s">
        <v>238</v>
      </c>
      <c r="C13" s="37"/>
      <c r="D13" s="38">
        <f aca="true" t="shared" si="2" ref="D13:F14">D14</f>
        <v>35000</v>
      </c>
      <c r="E13" s="38">
        <f t="shared" si="2"/>
        <v>0</v>
      </c>
      <c r="F13" s="38">
        <f t="shared" si="2"/>
        <v>35000</v>
      </c>
      <c r="G13" s="34"/>
      <c r="H13" s="11"/>
    </row>
    <row r="14" spans="1:8" ht="12.75">
      <c r="A14" s="13" t="s">
        <v>212</v>
      </c>
      <c r="B14" s="14" t="s">
        <v>238</v>
      </c>
      <c r="C14" s="37" t="s">
        <v>32</v>
      </c>
      <c r="D14" s="38">
        <f t="shared" si="2"/>
        <v>35000</v>
      </c>
      <c r="E14" s="38">
        <f t="shared" si="2"/>
        <v>0</v>
      </c>
      <c r="F14" s="38">
        <f t="shared" si="2"/>
        <v>35000</v>
      </c>
      <c r="G14" s="34"/>
      <c r="H14" s="11"/>
    </row>
    <row r="15" spans="1:8" ht="12.75">
      <c r="A15" s="16" t="s">
        <v>213</v>
      </c>
      <c r="B15" s="10" t="s">
        <v>238</v>
      </c>
      <c r="C15" s="20" t="s">
        <v>34</v>
      </c>
      <c r="D15" s="24">
        <v>35000</v>
      </c>
      <c r="E15" s="24"/>
      <c r="F15" s="36">
        <f>D15+E15</f>
        <v>35000</v>
      </c>
      <c r="G15" s="34"/>
      <c r="H15" s="11"/>
    </row>
    <row r="16" spans="1:8" ht="80.25" customHeight="1">
      <c r="A16" s="13" t="s">
        <v>200</v>
      </c>
      <c r="B16" s="14" t="s">
        <v>13</v>
      </c>
      <c r="C16" s="14"/>
      <c r="D16" s="22">
        <f aca="true" t="shared" si="3" ref="D16:F18">D17</f>
        <v>150000</v>
      </c>
      <c r="E16" s="22">
        <f t="shared" si="3"/>
        <v>-78863</v>
      </c>
      <c r="F16" s="22">
        <f t="shared" si="3"/>
        <v>71137</v>
      </c>
      <c r="G16" s="6">
        <v>150000</v>
      </c>
      <c r="H16" s="11">
        <f t="shared" si="0"/>
        <v>0</v>
      </c>
    </row>
    <row r="17" spans="1:8" ht="67.5" customHeight="1">
      <c r="A17" s="13" t="s">
        <v>201</v>
      </c>
      <c r="B17" s="14" t="s">
        <v>14</v>
      </c>
      <c r="C17" s="14"/>
      <c r="D17" s="22">
        <f t="shared" si="3"/>
        <v>150000</v>
      </c>
      <c r="E17" s="22">
        <f t="shared" si="3"/>
        <v>-78863</v>
      </c>
      <c r="F17" s="22">
        <f t="shared" si="3"/>
        <v>71137</v>
      </c>
      <c r="G17" s="6">
        <v>150000</v>
      </c>
      <c r="H17" s="11">
        <f t="shared" si="0"/>
        <v>0</v>
      </c>
    </row>
    <row r="18" spans="1:8" ht="25.5">
      <c r="A18" s="13" t="s">
        <v>202</v>
      </c>
      <c r="B18" s="14" t="s">
        <v>14</v>
      </c>
      <c r="C18" s="14" t="s">
        <v>16</v>
      </c>
      <c r="D18" s="22">
        <f t="shared" si="3"/>
        <v>150000</v>
      </c>
      <c r="E18" s="22">
        <f t="shared" si="3"/>
        <v>-78863</v>
      </c>
      <c r="F18" s="22">
        <f t="shared" si="3"/>
        <v>71137</v>
      </c>
      <c r="G18" s="6">
        <v>150000</v>
      </c>
      <c r="H18" s="11">
        <f t="shared" si="0"/>
        <v>0</v>
      </c>
    </row>
    <row r="19" spans="1:8" ht="42.75" customHeight="1">
      <c r="A19" s="16" t="s">
        <v>203</v>
      </c>
      <c r="B19" s="10" t="s">
        <v>14</v>
      </c>
      <c r="C19" s="10" t="s">
        <v>18</v>
      </c>
      <c r="D19" s="23">
        <v>150000</v>
      </c>
      <c r="E19" s="24">
        <v>-78863</v>
      </c>
      <c r="F19" s="24">
        <f>D19+E19</f>
        <v>71137</v>
      </c>
      <c r="G19" s="6">
        <v>150000</v>
      </c>
      <c r="H19" s="11">
        <f t="shared" si="0"/>
        <v>0</v>
      </c>
    </row>
    <row r="20" spans="1:8" ht="38.25">
      <c r="A20" s="18" t="s">
        <v>19</v>
      </c>
      <c r="B20" s="19" t="s">
        <v>20</v>
      </c>
      <c r="C20" s="19"/>
      <c r="D20" s="22">
        <f>D21+D36</f>
        <v>3528834</v>
      </c>
      <c r="E20" s="22">
        <f>E21+E36</f>
        <v>0</v>
      </c>
      <c r="F20" s="22">
        <f>F21+F36</f>
        <v>3528834</v>
      </c>
      <c r="G20" s="5">
        <v>3528834</v>
      </c>
      <c r="H20" s="11">
        <f t="shared" si="0"/>
        <v>0</v>
      </c>
    </row>
    <row r="21" spans="1:8" ht="25.5">
      <c r="A21" s="13" t="s">
        <v>204</v>
      </c>
      <c r="B21" s="14" t="s">
        <v>21</v>
      </c>
      <c r="C21" s="14"/>
      <c r="D21" s="22">
        <f>D22+D27+D30+D33</f>
        <v>2378834</v>
      </c>
      <c r="E21" s="22">
        <f>E22+E27+E30+E33</f>
        <v>0</v>
      </c>
      <c r="F21" s="22">
        <f>F22+F27+F30+F33</f>
        <v>2378834</v>
      </c>
      <c r="G21" s="6">
        <v>2378834</v>
      </c>
      <c r="H21" s="11">
        <f t="shared" si="0"/>
        <v>0</v>
      </c>
    </row>
    <row r="22" spans="1:8" ht="12.75">
      <c r="A22" s="13" t="s">
        <v>205</v>
      </c>
      <c r="B22" s="14" t="s">
        <v>22</v>
      </c>
      <c r="C22" s="14"/>
      <c r="D22" s="22">
        <f>D23+D25</f>
        <v>618834</v>
      </c>
      <c r="E22" s="22">
        <f>E23+E25</f>
        <v>0</v>
      </c>
      <c r="F22" s="22">
        <f>F23+F25</f>
        <v>618834</v>
      </c>
      <c r="G22" s="6">
        <v>618834</v>
      </c>
      <c r="H22" s="11">
        <f t="shared" si="0"/>
        <v>0</v>
      </c>
    </row>
    <row r="23" spans="1:8" ht="12.75">
      <c r="A23" s="13" t="s">
        <v>206</v>
      </c>
      <c r="B23" s="14" t="s">
        <v>22</v>
      </c>
      <c r="C23" s="14" t="s">
        <v>23</v>
      </c>
      <c r="D23" s="22">
        <f>D24</f>
        <v>100000</v>
      </c>
      <c r="E23" s="22">
        <f>E24</f>
        <v>0</v>
      </c>
      <c r="F23" s="22">
        <f>F24</f>
        <v>100000</v>
      </c>
      <c r="G23" s="6">
        <v>100000</v>
      </c>
      <c r="H23" s="11">
        <f t="shared" si="0"/>
        <v>0</v>
      </c>
    </row>
    <row r="24" spans="1:8" ht="25.5">
      <c r="A24" s="16" t="s">
        <v>207</v>
      </c>
      <c r="B24" s="10" t="s">
        <v>22</v>
      </c>
      <c r="C24" s="10" t="s">
        <v>24</v>
      </c>
      <c r="D24" s="23">
        <v>100000</v>
      </c>
      <c r="E24" s="23"/>
      <c r="F24" s="24">
        <f>D24+E24</f>
        <v>100000</v>
      </c>
      <c r="G24" s="6">
        <v>100000</v>
      </c>
      <c r="H24" s="11">
        <f t="shared" si="0"/>
        <v>0</v>
      </c>
    </row>
    <row r="25" spans="1:8" ht="25.5">
      <c r="A25" s="13" t="s">
        <v>202</v>
      </c>
      <c r="B25" s="14" t="s">
        <v>22</v>
      </c>
      <c r="C25" s="14" t="s">
        <v>16</v>
      </c>
      <c r="D25" s="22">
        <f>D26</f>
        <v>518834</v>
      </c>
      <c r="E25" s="22">
        <f>E26</f>
        <v>0</v>
      </c>
      <c r="F25" s="22">
        <f>F26</f>
        <v>518834</v>
      </c>
      <c r="G25" s="6">
        <v>518834</v>
      </c>
      <c r="H25" s="11">
        <f t="shared" si="0"/>
        <v>0</v>
      </c>
    </row>
    <row r="26" spans="1:8" ht="44.25" customHeight="1">
      <c r="A26" s="16" t="s">
        <v>203</v>
      </c>
      <c r="B26" s="10" t="s">
        <v>22</v>
      </c>
      <c r="C26" s="10" t="s">
        <v>18</v>
      </c>
      <c r="D26" s="23">
        <v>518834</v>
      </c>
      <c r="E26" s="23"/>
      <c r="F26" s="24">
        <f>D26+E26</f>
        <v>518834</v>
      </c>
      <c r="G26" s="6">
        <v>518834</v>
      </c>
      <c r="H26" s="11">
        <f t="shared" si="0"/>
        <v>0</v>
      </c>
    </row>
    <row r="27" spans="1:8" ht="25.5">
      <c r="A27" s="13" t="s">
        <v>208</v>
      </c>
      <c r="B27" s="14" t="s">
        <v>25</v>
      </c>
      <c r="C27" s="14"/>
      <c r="D27" s="22">
        <f aca="true" t="shared" si="4" ref="D27:F28">D28</f>
        <v>400000</v>
      </c>
      <c r="E27" s="22">
        <f t="shared" si="4"/>
        <v>0</v>
      </c>
      <c r="F27" s="22">
        <f t="shared" si="4"/>
        <v>400000</v>
      </c>
      <c r="G27" s="6">
        <v>400000</v>
      </c>
      <c r="H27" s="11">
        <f t="shared" si="0"/>
        <v>0</v>
      </c>
    </row>
    <row r="28" spans="1:8" ht="12.75">
      <c r="A28" s="13" t="s">
        <v>209</v>
      </c>
      <c r="B28" s="14" t="s">
        <v>25</v>
      </c>
      <c r="C28" s="14" t="s">
        <v>27</v>
      </c>
      <c r="D28" s="22">
        <f t="shared" si="4"/>
        <v>400000</v>
      </c>
      <c r="E28" s="22">
        <f t="shared" si="4"/>
        <v>0</v>
      </c>
      <c r="F28" s="22">
        <f t="shared" si="4"/>
        <v>400000</v>
      </c>
      <c r="G28" s="6">
        <v>400000</v>
      </c>
      <c r="H28" s="11">
        <f t="shared" si="0"/>
        <v>0</v>
      </c>
    </row>
    <row r="29" spans="1:8" ht="38.25">
      <c r="A29" s="16" t="s">
        <v>210</v>
      </c>
      <c r="B29" s="10" t="s">
        <v>25</v>
      </c>
      <c r="C29" s="10" t="s">
        <v>29</v>
      </c>
      <c r="D29" s="23">
        <v>400000</v>
      </c>
      <c r="E29" s="23"/>
      <c r="F29" s="24">
        <f>D29+E29</f>
        <v>400000</v>
      </c>
      <c r="G29" s="6">
        <v>400000</v>
      </c>
      <c r="H29" s="11">
        <f t="shared" si="0"/>
        <v>0</v>
      </c>
    </row>
    <row r="30" spans="1:8" ht="25.5">
      <c r="A30" s="13" t="s">
        <v>211</v>
      </c>
      <c r="B30" s="14" t="s">
        <v>30</v>
      </c>
      <c r="C30" s="14"/>
      <c r="D30" s="22">
        <f aca="true" t="shared" si="5" ref="D30:F31">D31</f>
        <v>1000000</v>
      </c>
      <c r="E30" s="22">
        <f t="shared" si="5"/>
        <v>0</v>
      </c>
      <c r="F30" s="22">
        <f t="shared" si="5"/>
        <v>1000000</v>
      </c>
      <c r="G30" s="6">
        <v>1000000</v>
      </c>
      <c r="H30" s="11">
        <f t="shared" si="0"/>
        <v>0</v>
      </c>
    </row>
    <row r="31" spans="1:8" ht="12.75">
      <c r="A31" s="13" t="s">
        <v>212</v>
      </c>
      <c r="B31" s="14" t="s">
        <v>30</v>
      </c>
      <c r="C31" s="14" t="s">
        <v>32</v>
      </c>
      <c r="D31" s="22">
        <f t="shared" si="5"/>
        <v>1000000</v>
      </c>
      <c r="E31" s="22">
        <f t="shared" si="5"/>
        <v>0</v>
      </c>
      <c r="F31" s="22">
        <f t="shared" si="5"/>
        <v>1000000</v>
      </c>
      <c r="G31" s="6">
        <v>1000000</v>
      </c>
      <c r="H31" s="11">
        <f t="shared" si="0"/>
        <v>0</v>
      </c>
    </row>
    <row r="32" spans="1:8" ht="12.75">
      <c r="A32" s="16" t="s">
        <v>213</v>
      </c>
      <c r="B32" s="10" t="s">
        <v>30</v>
      </c>
      <c r="C32" s="10" t="s">
        <v>34</v>
      </c>
      <c r="D32" s="23">
        <v>1000000</v>
      </c>
      <c r="E32" s="23"/>
      <c r="F32" s="24">
        <f>D32+E32</f>
        <v>1000000</v>
      </c>
      <c r="G32" s="6">
        <v>1000000</v>
      </c>
      <c r="H32" s="11">
        <f t="shared" si="0"/>
        <v>0</v>
      </c>
    </row>
    <row r="33" spans="1:8" ht="53.25" customHeight="1">
      <c r="A33" s="16" t="s">
        <v>214</v>
      </c>
      <c r="B33" s="10" t="s">
        <v>35</v>
      </c>
      <c r="C33" s="10"/>
      <c r="D33" s="17">
        <v>360000</v>
      </c>
      <c r="E33" s="21">
        <f>E34</f>
        <v>0</v>
      </c>
      <c r="F33" s="21">
        <f>F34</f>
        <v>360000</v>
      </c>
      <c r="G33" s="6">
        <v>360000</v>
      </c>
      <c r="H33" s="11">
        <f t="shared" si="0"/>
        <v>0</v>
      </c>
    </row>
    <row r="34" spans="1:8" ht="12.75">
      <c r="A34" s="13" t="s">
        <v>206</v>
      </c>
      <c r="B34" s="14" t="s">
        <v>35</v>
      </c>
      <c r="C34" s="14" t="s">
        <v>23</v>
      </c>
      <c r="D34" s="22">
        <f>D35</f>
        <v>360000</v>
      </c>
      <c r="E34" s="22">
        <f>E35</f>
        <v>0</v>
      </c>
      <c r="F34" s="22">
        <f>F35</f>
        <v>360000</v>
      </c>
      <c r="G34" s="6">
        <v>360000</v>
      </c>
      <c r="H34" s="11">
        <f t="shared" si="0"/>
        <v>0</v>
      </c>
    </row>
    <row r="35" spans="1:8" ht="25.5">
      <c r="A35" s="16" t="s">
        <v>207</v>
      </c>
      <c r="B35" s="10" t="s">
        <v>35</v>
      </c>
      <c r="C35" s="10" t="s">
        <v>24</v>
      </c>
      <c r="D35" s="23">
        <v>360000</v>
      </c>
      <c r="E35" s="23"/>
      <c r="F35" s="24">
        <f>D35+E35</f>
        <v>360000</v>
      </c>
      <c r="G35" s="6">
        <v>360000</v>
      </c>
      <c r="H35" s="11">
        <f t="shared" si="0"/>
        <v>0</v>
      </c>
    </row>
    <row r="36" spans="1:8" ht="16.5" customHeight="1">
      <c r="A36" s="13" t="s">
        <v>215</v>
      </c>
      <c r="B36" s="14" t="s">
        <v>36</v>
      </c>
      <c r="C36" s="14"/>
      <c r="D36" s="22">
        <f>D37+D40</f>
        <v>1150000</v>
      </c>
      <c r="E36" s="22">
        <f>E37+E40</f>
        <v>0</v>
      </c>
      <c r="F36" s="22">
        <f>F37+F40</f>
        <v>1150000</v>
      </c>
      <c r="G36" s="6">
        <v>1150000</v>
      </c>
      <c r="H36" s="11">
        <f t="shared" si="0"/>
        <v>0</v>
      </c>
    </row>
    <row r="37" spans="1:8" ht="12.75">
      <c r="A37" s="13" t="s">
        <v>216</v>
      </c>
      <c r="B37" s="14" t="s">
        <v>37</v>
      </c>
      <c r="C37" s="14"/>
      <c r="D37" s="22">
        <f aca="true" t="shared" si="6" ref="D37:F38">D38</f>
        <v>826000</v>
      </c>
      <c r="E37" s="22">
        <f t="shared" si="6"/>
        <v>0</v>
      </c>
      <c r="F37" s="22">
        <f t="shared" si="6"/>
        <v>826000</v>
      </c>
      <c r="G37" s="6">
        <v>826000</v>
      </c>
      <c r="H37" s="11">
        <f t="shared" si="0"/>
        <v>0</v>
      </c>
    </row>
    <row r="38" spans="1:8" ht="12.75">
      <c r="A38" s="13" t="s">
        <v>206</v>
      </c>
      <c r="B38" s="14" t="s">
        <v>37</v>
      </c>
      <c r="C38" s="14" t="s">
        <v>23</v>
      </c>
      <c r="D38" s="22">
        <f t="shared" si="6"/>
        <v>826000</v>
      </c>
      <c r="E38" s="22">
        <f t="shared" si="6"/>
        <v>0</v>
      </c>
      <c r="F38" s="22">
        <f t="shared" si="6"/>
        <v>826000</v>
      </c>
      <c r="G38" s="6">
        <v>826000</v>
      </c>
      <c r="H38" s="11">
        <f t="shared" si="0"/>
        <v>0</v>
      </c>
    </row>
    <row r="39" spans="1:8" ht="12.75">
      <c r="A39" s="9" t="s">
        <v>218</v>
      </c>
      <c r="B39" s="10" t="s">
        <v>37</v>
      </c>
      <c r="C39" s="10" t="s">
        <v>38</v>
      </c>
      <c r="D39" s="23">
        <v>826000</v>
      </c>
      <c r="E39" s="23"/>
      <c r="F39" s="24">
        <f>D39+E39</f>
        <v>826000</v>
      </c>
      <c r="G39" s="6">
        <v>826000</v>
      </c>
      <c r="H39" s="11">
        <f t="shared" si="0"/>
        <v>0</v>
      </c>
    </row>
    <row r="40" spans="1:8" ht="25.5">
      <c r="A40" s="13" t="s">
        <v>219</v>
      </c>
      <c r="B40" s="14" t="s">
        <v>39</v>
      </c>
      <c r="C40" s="14"/>
      <c r="D40" s="22">
        <f aca="true" t="shared" si="7" ref="D40:F41">D41</f>
        <v>324000</v>
      </c>
      <c r="E40" s="22">
        <f t="shared" si="7"/>
        <v>0</v>
      </c>
      <c r="F40" s="22">
        <f t="shared" si="7"/>
        <v>324000</v>
      </c>
      <c r="G40" s="6">
        <v>324000</v>
      </c>
      <c r="H40" s="11">
        <f t="shared" si="0"/>
        <v>0</v>
      </c>
    </row>
    <row r="41" spans="1:8" ht="12.75">
      <c r="A41" s="13" t="s">
        <v>206</v>
      </c>
      <c r="B41" s="14" t="s">
        <v>39</v>
      </c>
      <c r="C41" s="14" t="s">
        <v>23</v>
      </c>
      <c r="D41" s="22">
        <f t="shared" si="7"/>
        <v>324000</v>
      </c>
      <c r="E41" s="22">
        <f t="shared" si="7"/>
        <v>0</v>
      </c>
      <c r="F41" s="22">
        <f t="shared" si="7"/>
        <v>324000</v>
      </c>
      <c r="G41" s="6">
        <v>324000</v>
      </c>
      <c r="H41" s="11">
        <f t="shared" si="0"/>
        <v>0</v>
      </c>
    </row>
    <row r="42" spans="1:8" ht="25.5">
      <c r="A42" s="9" t="s">
        <v>220</v>
      </c>
      <c r="B42" s="10" t="s">
        <v>39</v>
      </c>
      <c r="C42" s="10" t="s">
        <v>40</v>
      </c>
      <c r="D42" s="23">
        <v>324000</v>
      </c>
      <c r="E42" s="23"/>
      <c r="F42" s="24">
        <f>D42+E42</f>
        <v>324000</v>
      </c>
      <c r="G42" s="6">
        <v>324000</v>
      </c>
      <c r="H42" s="11">
        <f t="shared" si="0"/>
        <v>0</v>
      </c>
    </row>
    <row r="43" spans="1:8" ht="38.25">
      <c r="A43" s="7" t="s">
        <v>41</v>
      </c>
      <c r="B43" s="8" t="s">
        <v>42</v>
      </c>
      <c r="C43" s="8"/>
      <c r="D43" s="22">
        <f aca="true" t="shared" si="8" ref="D43:F46">D44</f>
        <v>396000</v>
      </c>
      <c r="E43" s="22">
        <f t="shared" si="8"/>
        <v>0</v>
      </c>
      <c r="F43" s="22">
        <f t="shared" si="8"/>
        <v>396000</v>
      </c>
      <c r="G43" s="5">
        <v>396000</v>
      </c>
      <c r="H43" s="11">
        <f t="shared" si="0"/>
        <v>0</v>
      </c>
    </row>
    <row r="44" spans="1:8" ht="25.5">
      <c r="A44" s="13" t="s">
        <v>221</v>
      </c>
      <c r="B44" s="14" t="s">
        <v>43</v>
      </c>
      <c r="C44" s="14"/>
      <c r="D44" s="22">
        <f t="shared" si="8"/>
        <v>396000</v>
      </c>
      <c r="E44" s="22">
        <f t="shared" si="8"/>
        <v>0</v>
      </c>
      <c r="F44" s="22">
        <f t="shared" si="8"/>
        <v>396000</v>
      </c>
      <c r="G44" s="6">
        <v>396000</v>
      </c>
      <c r="H44" s="11">
        <f t="shared" si="0"/>
        <v>0</v>
      </c>
    </row>
    <row r="45" spans="1:8" ht="38.25">
      <c r="A45" s="13" t="s">
        <v>222</v>
      </c>
      <c r="B45" s="14" t="s">
        <v>44</v>
      </c>
      <c r="C45" s="14"/>
      <c r="D45" s="22">
        <f t="shared" si="8"/>
        <v>396000</v>
      </c>
      <c r="E45" s="22">
        <f t="shared" si="8"/>
        <v>0</v>
      </c>
      <c r="F45" s="22">
        <f t="shared" si="8"/>
        <v>396000</v>
      </c>
      <c r="G45" s="6">
        <v>396000</v>
      </c>
      <c r="H45" s="11">
        <f t="shared" si="0"/>
        <v>0</v>
      </c>
    </row>
    <row r="46" spans="1:8" ht="25.5">
      <c r="A46" s="13" t="s">
        <v>198</v>
      </c>
      <c r="B46" s="14" t="s">
        <v>44</v>
      </c>
      <c r="C46" s="14" t="s">
        <v>10</v>
      </c>
      <c r="D46" s="22">
        <f t="shared" si="8"/>
        <v>396000</v>
      </c>
      <c r="E46" s="22">
        <f t="shared" si="8"/>
        <v>0</v>
      </c>
      <c r="F46" s="22">
        <f t="shared" si="8"/>
        <v>396000</v>
      </c>
      <c r="G46" s="6">
        <v>396000</v>
      </c>
      <c r="H46" s="11">
        <f t="shared" si="0"/>
        <v>0</v>
      </c>
    </row>
    <row r="47" spans="1:8" ht="25.5">
      <c r="A47" s="9" t="s">
        <v>199</v>
      </c>
      <c r="B47" s="10" t="s">
        <v>44</v>
      </c>
      <c r="C47" s="10" t="s">
        <v>12</v>
      </c>
      <c r="D47" s="23">
        <v>396000</v>
      </c>
      <c r="E47" s="23"/>
      <c r="F47" s="24">
        <f>D47+E47</f>
        <v>396000</v>
      </c>
      <c r="G47" s="6">
        <v>396000</v>
      </c>
      <c r="H47" s="11">
        <f t="shared" si="0"/>
        <v>0</v>
      </c>
    </row>
    <row r="48" spans="1:8" ht="38.25">
      <c r="A48" s="7" t="s">
        <v>45</v>
      </c>
      <c r="B48" s="8" t="s">
        <v>46</v>
      </c>
      <c r="C48" s="8"/>
      <c r="D48" s="22">
        <f aca="true" t="shared" si="9" ref="D48:F51">D49</f>
        <v>1529000</v>
      </c>
      <c r="E48" s="22">
        <f t="shared" si="9"/>
        <v>669793.6</v>
      </c>
      <c r="F48" s="22">
        <f t="shared" si="9"/>
        <v>2198793.6</v>
      </c>
      <c r="G48" s="5">
        <v>1529000</v>
      </c>
      <c r="H48" s="11">
        <f t="shared" si="0"/>
        <v>0</v>
      </c>
    </row>
    <row r="49" spans="1:8" ht="25.5">
      <c r="A49" s="13" t="s">
        <v>223</v>
      </c>
      <c r="B49" s="14" t="s">
        <v>47</v>
      </c>
      <c r="C49" s="14"/>
      <c r="D49" s="22">
        <f t="shared" si="9"/>
        <v>1529000</v>
      </c>
      <c r="E49" s="22">
        <f t="shared" si="9"/>
        <v>669793.6</v>
      </c>
      <c r="F49" s="22">
        <f t="shared" si="9"/>
        <v>2198793.6</v>
      </c>
      <c r="G49" s="6">
        <v>1529000</v>
      </c>
      <c r="H49" s="11">
        <f t="shared" si="0"/>
        <v>0</v>
      </c>
    </row>
    <row r="50" spans="1:8" ht="12.75">
      <c r="A50" s="13" t="s">
        <v>224</v>
      </c>
      <c r="B50" s="14" t="s">
        <v>48</v>
      </c>
      <c r="C50" s="14"/>
      <c r="D50" s="22">
        <f t="shared" si="9"/>
        <v>1529000</v>
      </c>
      <c r="E50" s="22">
        <f t="shared" si="9"/>
        <v>669793.6</v>
      </c>
      <c r="F50" s="22">
        <f t="shared" si="9"/>
        <v>2198793.6</v>
      </c>
      <c r="G50" s="6">
        <v>1529000</v>
      </c>
      <c r="H50" s="11">
        <f t="shared" si="0"/>
        <v>0</v>
      </c>
    </row>
    <row r="51" spans="1:8" ht="25.5">
      <c r="A51" s="13" t="s">
        <v>198</v>
      </c>
      <c r="B51" s="14" t="s">
        <v>48</v>
      </c>
      <c r="C51" s="14" t="s">
        <v>10</v>
      </c>
      <c r="D51" s="22">
        <f t="shared" si="9"/>
        <v>1529000</v>
      </c>
      <c r="E51" s="22">
        <f t="shared" si="9"/>
        <v>669793.6</v>
      </c>
      <c r="F51" s="22">
        <f t="shared" si="9"/>
        <v>2198793.6</v>
      </c>
      <c r="G51" s="6">
        <v>1529000</v>
      </c>
      <c r="H51" s="11">
        <f t="shared" si="0"/>
        <v>0</v>
      </c>
    </row>
    <row r="52" spans="1:8" ht="25.5">
      <c r="A52" s="9" t="s">
        <v>199</v>
      </c>
      <c r="B52" s="10" t="s">
        <v>48</v>
      </c>
      <c r="C52" s="10" t="s">
        <v>12</v>
      </c>
      <c r="D52" s="23">
        <v>1529000</v>
      </c>
      <c r="E52" s="23">
        <f>464793.6+205000</f>
        <v>669793.6</v>
      </c>
      <c r="F52" s="24">
        <f>D52+E52</f>
        <v>2198793.6</v>
      </c>
      <c r="G52" s="6">
        <v>1529000</v>
      </c>
      <c r="H52" s="11">
        <f t="shared" si="0"/>
        <v>0</v>
      </c>
    </row>
    <row r="53" spans="1:8" ht="38.25">
      <c r="A53" s="7" t="s">
        <v>49</v>
      </c>
      <c r="B53" s="8" t="s">
        <v>50</v>
      </c>
      <c r="C53" s="8"/>
      <c r="D53" s="22">
        <f aca="true" t="shared" si="10" ref="D53:F56">D54</f>
        <v>690000</v>
      </c>
      <c r="E53" s="22">
        <f t="shared" si="10"/>
        <v>41058.86</v>
      </c>
      <c r="F53" s="22">
        <f t="shared" si="10"/>
        <v>731058.86</v>
      </c>
      <c r="G53" s="5">
        <v>690000</v>
      </c>
      <c r="H53" s="11">
        <f t="shared" si="0"/>
        <v>0</v>
      </c>
    </row>
    <row r="54" spans="1:8" ht="40.5" customHeight="1">
      <c r="A54" s="13" t="s">
        <v>225</v>
      </c>
      <c r="B54" s="14" t="s">
        <v>51</v>
      </c>
      <c r="C54" s="14"/>
      <c r="D54" s="22">
        <f t="shared" si="10"/>
        <v>690000</v>
      </c>
      <c r="E54" s="22">
        <f t="shared" si="10"/>
        <v>41058.86</v>
      </c>
      <c r="F54" s="22">
        <f t="shared" si="10"/>
        <v>731058.86</v>
      </c>
      <c r="G54" s="6">
        <v>690000</v>
      </c>
      <c r="H54" s="11">
        <f t="shared" si="0"/>
        <v>0</v>
      </c>
    </row>
    <row r="55" spans="1:8" ht="51">
      <c r="A55" s="13" t="s">
        <v>226</v>
      </c>
      <c r="B55" s="14" t="s">
        <v>52</v>
      </c>
      <c r="C55" s="14"/>
      <c r="D55" s="22">
        <f t="shared" si="10"/>
        <v>690000</v>
      </c>
      <c r="E55" s="22">
        <f t="shared" si="10"/>
        <v>41058.86</v>
      </c>
      <c r="F55" s="22">
        <f t="shared" si="10"/>
        <v>731058.86</v>
      </c>
      <c r="G55" s="6">
        <v>690000</v>
      </c>
      <c r="H55" s="11">
        <f t="shared" si="0"/>
        <v>0</v>
      </c>
    </row>
    <row r="56" spans="1:8" ht="25.5">
      <c r="A56" s="13" t="s">
        <v>198</v>
      </c>
      <c r="B56" s="14" t="s">
        <v>52</v>
      </c>
      <c r="C56" s="14" t="s">
        <v>10</v>
      </c>
      <c r="D56" s="22">
        <f t="shared" si="10"/>
        <v>690000</v>
      </c>
      <c r="E56" s="22">
        <f t="shared" si="10"/>
        <v>41058.86</v>
      </c>
      <c r="F56" s="22">
        <f t="shared" si="10"/>
        <v>731058.86</v>
      </c>
      <c r="G56" s="6">
        <v>690000</v>
      </c>
      <c r="H56" s="11">
        <f t="shared" si="0"/>
        <v>0</v>
      </c>
    </row>
    <row r="57" spans="1:8" ht="25.5">
      <c r="A57" s="9" t="s">
        <v>199</v>
      </c>
      <c r="B57" s="10" t="s">
        <v>52</v>
      </c>
      <c r="C57" s="10" t="s">
        <v>12</v>
      </c>
      <c r="D57" s="23">
        <v>690000</v>
      </c>
      <c r="E57" s="23">
        <v>41058.86</v>
      </c>
      <c r="F57" s="24">
        <f>D57+E57</f>
        <v>731058.86</v>
      </c>
      <c r="G57" s="6">
        <v>690000</v>
      </c>
      <c r="H57" s="11">
        <f t="shared" si="0"/>
        <v>0</v>
      </c>
    </row>
    <row r="58" spans="1:8" ht="42" customHeight="1">
      <c r="A58" s="7" t="s">
        <v>53</v>
      </c>
      <c r="B58" s="8" t="s">
        <v>54</v>
      </c>
      <c r="C58" s="8"/>
      <c r="D58" s="22">
        <f>D59</f>
        <v>8422988.04</v>
      </c>
      <c r="E58" s="22">
        <f>E59</f>
        <v>0</v>
      </c>
      <c r="F58" s="22">
        <f>F59</f>
        <v>8422988.04</v>
      </c>
      <c r="G58" s="5">
        <v>8422988.04</v>
      </c>
      <c r="H58" s="11">
        <f t="shared" si="0"/>
        <v>0</v>
      </c>
    </row>
    <row r="59" spans="1:8" ht="25.5">
      <c r="A59" s="13" t="s">
        <v>227</v>
      </c>
      <c r="B59" s="14" t="s">
        <v>55</v>
      </c>
      <c r="C59" s="14"/>
      <c r="D59" s="22">
        <f>D60+D63</f>
        <v>8422988.04</v>
      </c>
      <c r="E59" s="22">
        <f>E60+E63</f>
        <v>0</v>
      </c>
      <c r="F59" s="22">
        <f>F60+F63</f>
        <v>8422988.04</v>
      </c>
      <c r="G59" s="6">
        <v>8422988.04</v>
      </c>
      <c r="H59" s="11">
        <f t="shared" si="0"/>
        <v>0</v>
      </c>
    </row>
    <row r="60" spans="1:8" ht="12.75">
      <c r="A60" s="13" t="s">
        <v>228</v>
      </c>
      <c r="B60" s="14" t="s">
        <v>56</v>
      </c>
      <c r="C60" s="14"/>
      <c r="D60" s="22">
        <f aca="true" t="shared" si="11" ref="D60:F61">D61</f>
        <v>583188.04</v>
      </c>
      <c r="E60" s="22">
        <f t="shared" si="11"/>
        <v>34113.74</v>
      </c>
      <c r="F60" s="22">
        <f t="shared" si="11"/>
        <v>617301.78</v>
      </c>
      <c r="G60" s="6">
        <v>583188.04</v>
      </c>
      <c r="H60" s="11">
        <f t="shared" si="0"/>
        <v>0</v>
      </c>
    </row>
    <row r="61" spans="1:8" ht="12.75">
      <c r="A61" s="13" t="s">
        <v>209</v>
      </c>
      <c r="B61" s="14" t="s">
        <v>56</v>
      </c>
      <c r="C61" s="14" t="s">
        <v>27</v>
      </c>
      <c r="D61" s="22">
        <f t="shared" si="11"/>
        <v>583188.04</v>
      </c>
      <c r="E61" s="22">
        <f t="shared" si="11"/>
        <v>34113.74</v>
      </c>
      <c r="F61" s="22">
        <f t="shared" si="11"/>
        <v>617301.78</v>
      </c>
      <c r="G61" s="6">
        <v>583188.04</v>
      </c>
      <c r="H61" s="11">
        <f t="shared" si="0"/>
        <v>0</v>
      </c>
    </row>
    <row r="62" spans="1:8" ht="38.25">
      <c r="A62" s="9" t="s">
        <v>210</v>
      </c>
      <c r="B62" s="10" t="s">
        <v>56</v>
      </c>
      <c r="C62" s="10" t="s">
        <v>29</v>
      </c>
      <c r="D62" s="23">
        <v>583188.04</v>
      </c>
      <c r="E62" s="23">
        <v>34113.74</v>
      </c>
      <c r="F62" s="24">
        <f>D62+E62</f>
        <v>617301.78</v>
      </c>
      <c r="G62" s="6">
        <v>583188.04</v>
      </c>
      <c r="H62" s="11">
        <f t="shared" si="0"/>
        <v>0</v>
      </c>
    </row>
    <row r="63" spans="1:8" ht="108">
      <c r="A63" s="31" t="s">
        <v>191</v>
      </c>
      <c r="B63" s="14" t="s">
        <v>57</v>
      </c>
      <c r="C63" s="14"/>
      <c r="D63" s="22">
        <f>D64</f>
        <v>7839800</v>
      </c>
      <c r="E63" s="22">
        <f>E64</f>
        <v>-34113.73999999999</v>
      </c>
      <c r="F63" s="22">
        <f>F64</f>
        <v>7805686.26</v>
      </c>
      <c r="G63" s="6">
        <v>7839800</v>
      </c>
      <c r="H63" s="11">
        <f t="shared" si="0"/>
        <v>0</v>
      </c>
    </row>
    <row r="64" spans="1:8" ht="12.75">
      <c r="A64" s="13" t="s">
        <v>209</v>
      </c>
      <c r="B64" s="14" t="s">
        <v>57</v>
      </c>
      <c r="C64" s="14" t="s">
        <v>27</v>
      </c>
      <c r="D64" s="25">
        <f>D65+D66</f>
        <v>7839800</v>
      </c>
      <c r="E64" s="25">
        <f>E65+E66</f>
        <v>-34113.73999999999</v>
      </c>
      <c r="F64" s="25">
        <f>F65+F66</f>
        <v>7805686.26</v>
      </c>
      <c r="G64" s="6">
        <v>7839800</v>
      </c>
      <c r="H64" s="11">
        <f t="shared" si="0"/>
        <v>0</v>
      </c>
    </row>
    <row r="65" spans="1:8" ht="40.5" customHeight="1">
      <c r="A65" s="16" t="s">
        <v>273</v>
      </c>
      <c r="B65" s="10" t="s">
        <v>57</v>
      </c>
      <c r="C65" s="20" t="s">
        <v>29</v>
      </c>
      <c r="D65" s="24">
        <v>7839800</v>
      </c>
      <c r="E65" s="24">
        <v>-783980</v>
      </c>
      <c r="F65" s="24">
        <f>D65+E65</f>
        <v>7055820</v>
      </c>
      <c r="G65" s="6">
        <v>7839800</v>
      </c>
      <c r="H65" s="11">
        <f t="shared" si="0"/>
        <v>0</v>
      </c>
    </row>
    <row r="66" spans="1:8" ht="39" customHeight="1">
      <c r="A66" s="16" t="s">
        <v>274</v>
      </c>
      <c r="B66" s="10" t="s">
        <v>57</v>
      </c>
      <c r="C66" s="20" t="s">
        <v>29</v>
      </c>
      <c r="D66" s="24"/>
      <c r="E66" s="23">
        <v>749866.26</v>
      </c>
      <c r="F66" s="24">
        <f>D66+E66</f>
        <v>749866.26</v>
      </c>
      <c r="G66" s="6"/>
      <c r="H66" s="11">
        <f t="shared" si="0"/>
        <v>0</v>
      </c>
    </row>
    <row r="67" spans="1:8" ht="38.25">
      <c r="A67" s="7" t="s">
        <v>58</v>
      </c>
      <c r="B67" s="8" t="s">
        <v>59</v>
      </c>
      <c r="C67" s="8"/>
      <c r="D67" s="26">
        <f>D68+D72+D80+D84+D88+D92</f>
        <v>45781000</v>
      </c>
      <c r="E67" s="26">
        <f>E68+E72+E80+E84+E88+E92</f>
        <v>5460</v>
      </c>
      <c r="F67" s="26">
        <f>F68+F72+F80+F84+F88+F92</f>
        <v>45786460</v>
      </c>
      <c r="G67" s="5">
        <v>45781000</v>
      </c>
      <c r="H67" s="11">
        <f t="shared" si="0"/>
        <v>0</v>
      </c>
    </row>
    <row r="68" spans="1:8" ht="25.5">
      <c r="A68" s="13" t="s">
        <v>229</v>
      </c>
      <c r="B68" s="14" t="s">
        <v>60</v>
      </c>
      <c r="C68" s="14"/>
      <c r="D68" s="22">
        <f aca="true" t="shared" si="12" ref="D68:F70">D69</f>
        <v>16741000</v>
      </c>
      <c r="E68" s="22">
        <f t="shared" si="12"/>
        <v>5460</v>
      </c>
      <c r="F68" s="22">
        <f t="shared" si="12"/>
        <v>16746460</v>
      </c>
      <c r="G68" s="6">
        <v>16741000</v>
      </c>
      <c r="H68" s="11">
        <f t="shared" si="0"/>
        <v>0</v>
      </c>
    </row>
    <row r="69" spans="1:8" ht="25.5">
      <c r="A69" s="13" t="s">
        <v>230</v>
      </c>
      <c r="B69" s="14" t="s">
        <v>62</v>
      </c>
      <c r="C69" s="14"/>
      <c r="D69" s="22">
        <f t="shared" si="12"/>
        <v>16741000</v>
      </c>
      <c r="E69" s="22">
        <f t="shared" si="12"/>
        <v>5460</v>
      </c>
      <c r="F69" s="22">
        <f t="shared" si="12"/>
        <v>16746460</v>
      </c>
      <c r="G69" s="6">
        <v>16741000</v>
      </c>
      <c r="H69" s="11">
        <f t="shared" si="0"/>
        <v>0</v>
      </c>
    </row>
    <row r="70" spans="1:8" ht="25.5">
      <c r="A70" s="13" t="s">
        <v>202</v>
      </c>
      <c r="B70" s="14" t="s">
        <v>62</v>
      </c>
      <c r="C70" s="14" t="s">
        <v>16</v>
      </c>
      <c r="D70" s="22">
        <f t="shared" si="12"/>
        <v>16741000</v>
      </c>
      <c r="E70" s="22">
        <f t="shared" si="12"/>
        <v>5460</v>
      </c>
      <c r="F70" s="22">
        <f t="shared" si="12"/>
        <v>16746460</v>
      </c>
      <c r="G70" s="6">
        <v>16741000</v>
      </c>
      <c r="H70" s="11">
        <f t="shared" si="0"/>
        <v>0</v>
      </c>
    </row>
    <row r="71" spans="1:8" ht="12.75">
      <c r="A71" s="9" t="s">
        <v>231</v>
      </c>
      <c r="B71" s="10" t="s">
        <v>62</v>
      </c>
      <c r="C71" s="10" t="s">
        <v>64</v>
      </c>
      <c r="D71" s="23">
        <v>16741000</v>
      </c>
      <c r="E71" s="23">
        <v>5460</v>
      </c>
      <c r="F71" s="24">
        <f>D71+E71</f>
        <v>16746460</v>
      </c>
      <c r="G71" s="6">
        <v>16741000</v>
      </c>
      <c r="H71" s="11">
        <f t="shared" si="0"/>
        <v>0</v>
      </c>
    </row>
    <row r="72" spans="1:8" ht="27.75" customHeight="1">
      <c r="A72" s="13" t="s">
        <v>232</v>
      </c>
      <c r="B72" s="14" t="s">
        <v>65</v>
      </c>
      <c r="C72" s="14"/>
      <c r="D72" s="22">
        <f>D73</f>
        <v>8820000</v>
      </c>
      <c r="E72" s="22">
        <f>E73</f>
        <v>0</v>
      </c>
      <c r="F72" s="22">
        <f>F73</f>
        <v>8820000</v>
      </c>
      <c r="G72" s="6">
        <v>8820000</v>
      </c>
      <c r="H72" s="11">
        <f t="shared" si="0"/>
        <v>0</v>
      </c>
    </row>
    <row r="73" spans="1:8" ht="28.5" customHeight="1">
      <c r="A73" s="13" t="s">
        <v>302</v>
      </c>
      <c r="B73" s="14" t="s">
        <v>66</v>
      </c>
      <c r="C73" s="14"/>
      <c r="D73" s="22">
        <f>D74+D76+D78</f>
        <v>8820000</v>
      </c>
      <c r="E73" s="22">
        <f>E74+E76+E78</f>
        <v>0</v>
      </c>
      <c r="F73" s="22">
        <f>F74+F76+F78</f>
        <v>8820000</v>
      </c>
      <c r="G73" s="6">
        <v>8820000</v>
      </c>
      <c r="H73" s="11">
        <f t="shared" si="0"/>
        <v>0</v>
      </c>
    </row>
    <row r="74" spans="1:8" ht="70.5" customHeight="1">
      <c r="A74" s="13" t="s">
        <v>233</v>
      </c>
      <c r="B74" s="14" t="s">
        <v>66</v>
      </c>
      <c r="C74" s="14" t="s">
        <v>68</v>
      </c>
      <c r="D74" s="22">
        <f>D75</f>
        <v>6145000</v>
      </c>
      <c r="E74" s="22">
        <f>E75</f>
        <v>0</v>
      </c>
      <c r="F74" s="22">
        <f>F75</f>
        <v>6145000</v>
      </c>
      <c r="G74" s="6">
        <v>6145000</v>
      </c>
      <c r="H74" s="11">
        <f t="shared" si="0"/>
        <v>0</v>
      </c>
    </row>
    <row r="75" spans="1:8" ht="12.75">
      <c r="A75" s="9" t="s">
        <v>234</v>
      </c>
      <c r="B75" s="10" t="s">
        <v>66</v>
      </c>
      <c r="C75" s="10" t="s">
        <v>69</v>
      </c>
      <c r="D75" s="23">
        <v>6145000</v>
      </c>
      <c r="E75" s="23"/>
      <c r="F75" s="24">
        <f>D75+E75</f>
        <v>6145000</v>
      </c>
      <c r="G75" s="6">
        <v>6145000</v>
      </c>
      <c r="H75" s="11">
        <f t="shared" si="0"/>
        <v>0</v>
      </c>
    </row>
    <row r="76" spans="1:8" ht="25.5">
      <c r="A76" s="13" t="s">
        <v>198</v>
      </c>
      <c r="B76" s="14" t="s">
        <v>66</v>
      </c>
      <c r="C76" s="14" t="s">
        <v>10</v>
      </c>
      <c r="D76" s="22">
        <f>D77</f>
        <v>2672800</v>
      </c>
      <c r="E76" s="22">
        <f>E77</f>
        <v>0</v>
      </c>
      <c r="F76" s="22">
        <f>F77</f>
        <v>2672800</v>
      </c>
      <c r="G76" s="6">
        <v>2672800</v>
      </c>
      <c r="H76" s="11">
        <f aca="true" t="shared" si="13" ref="H76:H150">D76-G76</f>
        <v>0</v>
      </c>
    </row>
    <row r="77" spans="1:8" ht="25.5">
      <c r="A77" s="9" t="s">
        <v>199</v>
      </c>
      <c r="B77" s="10" t="s">
        <v>66</v>
      </c>
      <c r="C77" s="10" t="s">
        <v>12</v>
      </c>
      <c r="D77" s="23">
        <v>2672800</v>
      </c>
      <c r="E77" s="23"/>
      <c r="F77" s="24">
        <f>D77+E77</f>
        <v>2672800</v>
      </c>
      <c r="G77" s="6">
        <v>2672800</v>
      </c>
      <c r="H77" s="11">
        <f t="shared" si="13"/>
        <v>0</v>
      </c>
    </row>
    <row r="78" spans="1:8" ht="12.75">
      <c r="A78" s="13" t="s">
        <v>209</v>
      </c>
      <c r="B78" s="14" t="s">
        <v>66</v>
      </c>
      <c r="C78" s="14" t="s">
        <v>27</v>
      </c>
      <c r="D78" s="15">
        <v>2200</v>
      </c>
      <c r="E78" s="22">
        <f>E79</f>
        <v>0</v>
      </c>
      <c r="F78" s="22">
        <f>F79</f>
        <v>2200</v>
      </c>
      <c r="G78" s="6">
        <v>2200</v>
      </c>
      <c r="H78" s="11">
        <f t="shared" si="13"/>
        <v>0</v>
      </c>
    </row>
    <row r="79" spans="1:8" ht="12.75">
      <c r="A79" s="9" t="s">
        <v>235</v>
      </c>
      <c r="B79" s="10" t="s">
        <v>66</v>
      </c>
      <c r="C79" s="10" t="s">
        <v>71</v>
      </c>
      <c r="D79" s="23">
        <v>2200</v>
      </c>
      <c r="E79" s="23"/>
      <c r="F79" s="24">
        <f>D79+E79</f>
        <v>2200</v>
      </c>
      <c r="G79" s="6">
        <v>2200</v>
      </c>
      <c r="H79" s="11">
        <f t="shared" si="13"/>
        <v>0</v>
      </c>
    </row>
    <row r="80" spans="1:8" ht="25.5">
      <c r="A80" s="13" t="s">
        <v>236</v>
      </c>
      <c r="B80" s="14" t="s">
        <v>72</v>
      </c>
      <c r="C80" s="14"/>
      <c r="D80" s="22">
        <f aca="true" t="shared" si="14" ref="D80:F82">D81</f>
        <v>14670000</v>
      </c>
      <c r="E80" s="22">
        <f t="shared" si="14"/>
        <v>0</v>
      </c>
      <c r="F80" s="22">
        <f t="shared" si="14"/>
        <v>14670000</v>
      </c>
      <c r="G80" s="6">
        <v>14670000</v>
      </c>
      <c r="H80" s="11">
        <f t="shared" si="13"/>
        <v>0</v>
      </c>
    </row>
    <row r="81" spans="1:8" ht="27.75" customHeight="1">
      <c r="A81" s="13" t="s">
        <v>230</v>
      </c>
      <c r="B81" s="14" t="s">
        <v>73</v>
      </c>
      <c r="C81" s="14"/>
      <c r="D81" s="22">
        <f t="shared" si="14"/>
        <v>14670000</v>
      </c>
      <c r="E81" s="22">
        <f t="shared" si="14"/>
        <v>0</v>
      </c>
      <c r="F81" s="22">
        <f t="shared" si="14"/>
        <v>14670000</v>
      </c>
      <c r="G81" s="6">
        <v>14670000</v>
      </c>
      <c r="H81" s="11">
        <f t="shared" si="13"/>
        <v>0</v>
      </c>
    </row>
    <row r="82" spans="1:8" ht="25.5">
      <c r="A82" s="13" t="s">
        <v>202</v>
      </c>
      <c r="B82" s="14" t="s">
        <v>73</v>
      </c>
      <c r="C82" s="14" t="s">
        <v>16</v>
      </c>
      <c r="D82" s="22">
        <f t="shared" si="14"/>
        <v>14670000</v>
      </c>
      <c r="E82" s="22">
        <f t="shared" si="14"/>
        <v>0</v>
      </c>
      <c r="F82" s="22">
        <f t="shared" si="14"/>
        <v>14670000</v>
      </c>
      <c r="G82" s="6">
        <v>14670000</v>
      </c>
      <c r="H82" s="11">
        <f t="shared" si="13"/>
        <v>0</v>
      </c>
    </row>
    <row r="83" spans="1:8" ht="12.75">
      <c r="A83" s="9" t="s">
        <v>231</v>
      </c>
      <c r="B83" s="10" t="s">
        <v>73</v>
      </c>
      <c r="C83" s="10" t="s">
        <v>64</v>
      </c>
      <c r="D83" s="23">
        <v>14670000</v>
      </c>
      <c r="E83" s="23"/>
      <c r="F83" s="24">
        <f>D83+E83</f>
        <v>14670000</v>
      </c>
      <c r="G83" s="6">
        <v>14670000</v>
      </c>
      <c r="H83" s="11">
        <f t="shared" si="13"/>
        <v>0</v>
      </c>
    </row>
    <row r="84" spans="1:8" ht="25.5">
      <c r="A84" s="13" t="s">
        <v>74</v>
      </c>
      <c r="B84" s="14" t="s">
        <v>75</v>
      </c>
      <c r="C84" s="14"/>
      <c r="D84" s="22">
        <f aca="true" t="shared" si="15" ref="D84:F86">D85</f>
        <v>4520000</v>
      </c>
      <c r="E84" s="22">
        <f t="shared" si="15"/>
        <v>0</v>
      </c>
      <c r="F84" s="22">
        <f t="shared" si="15"/>
        <v>4520000</v>
      </c>
      <c r="G84" s="6">
        <v>4520000</v>
      </c>
      <c r="H84" s="11">
        <f t="shared" si="13"/>
        <v>0</v>
      </c>
    </row>
    <row r="85" spans="1:8" ht="25.5">
      <c r="A85" s="13" t="s">
        <v>61</v>
      </c>
      <c r="B85" s="14" t="s">
        <v>76</v>
      </c>
      <c r="C85" s="14"/>
      <c r="D85" s="22">
        <f t="shared" si="15"/>
        <v>4520000</v>
      </c>
      <c r="E85" s="22">
        <f t="shared" si="15"/>
        <v>0</v>
      </c>
      <c r="F85" s="22">
        <f t="shared" si="15"/>
        <v>4520000</v>
      </c>
      <c r="G85" s="6">
        <v>4520000</v>
      </c>
      <c r="H85" s="11">
        <f t="shared" si="13"/>
        <v>0</v>
      </c>
    </row>
    <row r="86" spans="1:8" ht="25.5">
      <c r="A86" s="13" t="s">
        <v>15</v>
      </c>
      <c r="B86" s="14" t="s">
        <v>76</v>
      </c>
      <c r="C86" s="14" t="s">
        <v>16</v>
      </c>
      <c r="D86" s="22">
        <f t="shared" si="15"/>
        <v>4520000</v>
      </c>
      <c r="E86" s="22">
        <f t="shared" si="15"/>
        <v>0</v>
      </c>
      <c r="F86" s="22">
        <f t="shared" si="15"/>
        <v>4520000</v>
      </c>
      <c r="G86" s="6">
        <v>4520000</v>
      </c>
      <c r="H86" s="11">
        <f t="shared" si="13"/>
        <v>0</v>
      </c>
    </row>
    <row r="87" spans="1:8" ht="12.75">
      <c r="A87" s="9" t="s">
        <v>63</v>
      </c>
      <c r="B87" s="10" t="s">
        <v>76</v>
      </c>
      <c r="C87" s="10" t="s">
        <v>64</v>
      </c>
      <c r="D87" s="23">
        <v>4520000</v>
      </c>
      <c r="E87" s="23"/>
      <c r="F87" s="24">
        <f>D87+E87</f>
        <v>4520000</v>
      </c>
      <c r="G87" s="6">
        <v>4520000</v>
      </c>
      <c r="H87" s="11">
        <f t="shared" si="13"/>
        <v>0</v>
      </c>
    </row>
    <row r="88" spans="1:8" ht="25.5">
      <c r="A88" s="13" t="s">
        <v>77</v>
      </c>
      <c r="B88" s="14" t="s">
        <v>78</v>
      </c>
      <c r="C88" s="14"/>
      <c r="D88" s="22">
        <f aca="true" t="shared" si="16" ref="D88:F90">D89</f>
        <v>430000</v>
      </c>
      <c r="E88" s="22">
        <f t="shared" si="16"/>
        <v>0</v>
      </c>
      <c r="F88" s="22">
        <f t="shared" si="16"/>
        <v>430000</v>
      </c>
      <c r="G88" s="6">
        <v>430000</v>
      </c>
      <c r="H88" s="11">
        <f t="shared" si="13"/>
        <v>0</v>
      </c>
    </row>
    <row r="89" spans="1:8" ht="12.75">
      <c r="A89" s="13" t="s">
        <v>79</v>
      </c>
      <c r="B89" s="14" t="s">
        <v>80</v>
      </c>
      <c r="C89" s="14"/>
      <c r="D89" s="22">
        <f t="shared" si="16"/>
        <v>430000</v>
      </c>
      <c r="E89" s="22">
        <f t="shared" si="16"/>
        <v>0</v>
      </c>
      <c r="F89" s="22">
        <f t="shared" si="16"/>
        <v>430000</v>
      </c>
      <c r="G89" s="6">
        <v>430000</v>
      </c>
      <c r="H89" s="11">
        <f t="shared" si="13"/>
        <v>0</v>
      </c>
    </row>
    <row r="90" spans="1:8" ht="25.5">
      <c r="A90" s="13" t="s">
        <v>9</v>
      </c>
      <c r="B90" s="14" t="s">
        <v>80</v>
      </c>
      <c r="C90" s="14" t="s">
        <v>10</v>
      </c>
      <c r="D90" s="22">
        <f t="shared" si="16"/>
        <v>430000</v>
      </c>
      <c r="E90" s="22">
        <f t="shared" si="16"/>
        <v>0</v>
      </c>
      <c r="F90" s="22">
        <f t="shared" si="16"/>
        <v>430000</v>
      </c>
      <c r="G90" s="6">
        <v>430000</v>
      </c>
      <c r="H90" s="11">
        <f t="shared" si="13"/>
        <v>0</v>
      </c>
    </row>
    <row r="91" spans="1:8" ht="25.5">
      <c r="A91" s="9" t="s">
        <v>11</v>
      </c>
      <c r="B91" s="10" t="s">
        <v>80</v>
      </c>
      <c r="C91" s="10" t="s">
        <v>12</v>
      </c>
      <c r="D91" s="23">
        <v>430000</v>
      </c>
      <c r="E91" s="23"/>
      <c r="F91" s="24">
        <f>D91+E91</f>
        <v>430000</v>
      </c>
      <c r="G91" s="6">
        <v>430000</v>
      </c>
      <c r="H91" s="11">
        <f t="shared" si="13"/>
        <v>0</v>
      </c>
    </row>
    <row r="92" spans="1:8" ht="25.5">
      <c r="A92" s="13" t="s">
        <v>81</v>
      </c>
      <c r="B92" s="14" t="s">
        <v>82</v>
      </c>
      <c r="C92" s="14"/>
      <c r="D92" s="22">
        <f>D93+D98</f>
        <v>600000</v>
      </c>
      <c r="E92" s="22">
        <f>E93+E98</f>
        <v>0</v>
      </c>
      <c r="F92" s="22">
        <f>F93+F98</f>
        <v>600000</v>
      </c>
      <c r="G92" s="6">
        <v>600000</v>
      </c>
      <c r="H92" s="11">
        <f t="shared" si="13"/>
        <v>0</v>
      </c>
    </row>
    <row r="93" spans="1:8" ht="12.75">
      <c r="A93" s="13" t="s">
        <v>83</v>
      </c>
      <c r="B93" s="14" t="s">
        <v>84</v>
      </c>
      <c r="C93" s="14"/>
      <c r="D93" s="22">
        <f>D94+D96</f>
        <v>300000</v>
      </c>
      <c r="E93" s="22">
        <f>E94+E96</f>
        <v>0</v>
      </c>
      <c r="F93" s="22">
        <f>F94+F96</f>
        <v>300000</v>
      </c>
      <c r="G93" s="6">
        <v>300000</v>
      </c>
      <c r="H93" s="11">
        <f t="shared" si="13"/>
        <v>0</v>
      </c>
    </row>
    <row r="94" spans="1:8" ht="25.5">
      <c r="A94" s="13" t="s">
        <v>9</v>
      </c>
      <c r="B94" s="14" t="s">
        <v>84</v>
      </c>
      <c r="C94" s="14" t="s">
        <v>10</v>
      </c>
      <c r="D94" s="22">
        <f>D95</f>
        <v>100000</v>
      </c>
      <c r="E94" s="22">
        <f>E95</f>
        <v>0</v>
      </c>
      <c r="F94" s="22">
        <f>F95</f>
        <v>100000</v>
      </c>
      <c r="G94" s="6">
        <v>100000</v>
      </c>
      <c r="H94" s="11">
        <f t="shared" si="13"/>
        <v>0</v>
      </c>
    </row>
    <row r="95" spans="1:8" ht="25.5">
      <c r="A95" s="9" t="s">
        <v>11</v>
      </c>
      <c r="B95" s="10" t="s">
        <v>84</v>
      </c>
      <c r="C95" s="10" t="s">
        <v>12</v>
      </c>
      <c r="D95" s="23">
        <v>100000</v>
      </c>
      <c r="E95" s="23"/>
      <c r="F95" s="24">
        <f>D95+E95</f>
        <v>100000</v>
      </c>
      <c r="G95" s="6">
        <v>100000</v>
      </c>
      <c r="H95" s="11">
        <f t="shared" si="13"/>
        <v>0</v>
      </c>
    </row>
    <row r="96" spans="1:8" ht="25.5">
      <c r="A96" s="13" t="s">
        <v>15</v>
      </c>
      <c r="B96" s="14" t="s">
        <v>84</v>
      </c>
      <c r="C96" s="14" t="s">
        <v>16</v>
      </c>
      <c r="D96" s="22">
        <f>D97</f>
        <v>200000</v>
      </c>
      <c r="E96" s="22">
        <f>E97</f>
        <v>0</v>
      </c>
      <c r="F96" s="22">
        <f>F97</f>
        <v>200000</v>
      </c>
      <c r="G96" s="6">
        <v>200000</v>
      </c>
      <c r="H96" s="11">
        <f t="shared" si="13"/>
        <v>0</v>
      </c>
    </row>
    <row r="97" spans="1:8" ht="12.75">
      <c r="A97" s="9" t="s">
        <v>63</v>
      </c>
      <c r="B97" s="10" t="s">
        <v>84</v>
      </c>
      <c r="C97" s="10" t="s">
        <v>64</v>
      </c>
      <c r="D97" s="23">
        <v>200000</v>
      </c>
      <c r="E97" s="23"/>
      <c r="F97" s="24">
        <f>D97+E97</f>
        <v>200000</v>
      </c>
      <c r="G97" s="6">
        <v>200000</v>
      </c>
      <c r="H97" s="11">
        <f t="shared" si="13"/>
        <v>0</v>
      </c>
    </row>
    <row r="98" spans="1:8" ht="38.25">
      <c r="A98" s="13" t="s">
        <v>85</v>
      </c>
      <c r="B98" s="14" t="s">
        <v>86</v>
      </c>
      <c r="C98" s="14"/>
      <c r="D98" s="22">
        <f aca="true" t="shared" si="17" ref="D98:F99">D99</f>
        <v>300000</v>
      </c>
      <c r="E98" s="22">
        <f t="shared" si="17"/>
        <v>0</v>
      </c>
      <c r="F98" s="22">
        <f t="shared" si="17"/>
        <v>300000</v>
      </c>
      <c r="G98" s="6">
        <v>300000</v>
      </c>
      <c r="H98" s="11">
        <f t="shared" si="13"/>
        <v>0</v>
      </c>
    </row>
    <row r="99" spans="1:8" ht="25.5">
      <c r="A99" s="13" t="s">
        <v>15</v>
      </c>
      <c r="B99" s="14" t="s">
        <v>86</v>
      </c>
      <c r="C99" s="14" t="s">
        <v>16</v>
      </c>
      <c r="D99" s="22">
        <f t="shared" si="17"/>
        <v>300000</v>
      </c>
      <c r="E99" s="22">
        <f t="shared" si="17"/>
        <v>0</v>
      </c>
      <c r="F99" s="22">
        <f t="shared" si="17"/>
        <v>300000</v>
      </c>
      <c r="G99" s="6">
        <v>300000</v>
      </c>
      <c r="H99" s="11">
        <f t="shared" si="13"/>
        <v>0</v>
      </c>
    </row>
    <row r="100" spans="1:8" ht="12.75">
      <c r="A100" s="9" t="s">
        <v>63</v>
      </c>
      <c r="B100" s="10" t="s">
        <v>86</v>
      </c>
      <c r="C100" s="10" t="s">
        <v>64</v>
      </c>
      <c r="D100" s="35">
        <v>300000</v>
      </c>
      <c r="E100" s="35"/>
      <c r="F100" s="36">
        <f>D100+E100</f>
        <v>300000</v>
      </c>
      <c r="G100" s="6">
        <v>300000</v>
      </c>
      <c r="H100" s="11">
        <f t="shared" si="13"/>
        <v>0</v>
      </c>
    </row>
    <row r="101" spans="1:8" ht="25.5">
      <c r="A101" s="13" t="s">
        <v>296</v>
      </c>
      <c r="B101" s="14" t="s">
        <v>297</v>
      </c>
      <c r="C101" s="37"/>
      <c r="D101" s="38">
        <f>D102</f>
        <v>0</v>
      </c>
      <c r="E101" s="38">
        <f aca="true" t="shared" si="18" ref="E101:F104">E102</f>
        <v>72016.8</v>
      </c>
      <c r="F101" s="38">
        <f t="shared" si="18"/>
        <v>72016.8</v>
      </c>
      <c r="G101" s="34"/>
      <c r="H101" s="11"/>
    </row>
    <row r="102" spans="1:8" ht="38.25">
      <c r="A102" s="13" t="s">
        <v>298</v>
      </c>
      <c r="B102" s="14" t="s">
        <v>299</v>
      </c>
      <c r="C102" s="37"/>
      <c r="D102" s="38">
        <f>D103</f>
        <v>0</v>
      </c>
      <c r="E102" s="38">
        <f t="shared" si="18"/>
        <v>72016.8</v>
      </c>
      <c r="F102" s="38">
        <f t="shared" si="18"/>
        <v>72016.8</v>
      </c>
      <c r="G102" s="34"/>
      <c r="H102" s="11"/>
    </row>
    <row r="103" spans="1:8" ht="12.75">
      <c r="A103" s="13" t="s">
        <v>300</v>
      </c>
      <c r="B103" s="14" t="s">
        <v>301</v>
      </c>
      <c r="C103" s="37"/>
      <c r="D103" s="38">
        <f>D104</f>
        <v>0</v>
      </c>
      <c r="E103" s="38">
        <f t="shared" si="18"/>
        <v>72016.8</v>
      </c>
      <c r="F103" s="38">
        <f t="shared" si="18"/>
        <v>72016.8</v>
      </c>
      <c r="G103" s="34"/>
      <c r="H103" s="11"/>
    </row>
    <row r="104" spans="1:8" ht="25.5">
      <c r="A104" s="13" t="s">
        <v>9</v>
      </c>
      <c r="B104" s="14" t="s">
        <v>301</v>
      </c>
      <c r="C104" s="37" t="s">
        <v>10</v>
      </c>
      <c r="D104" s="38">
        <f>D105</f>
        <v>0</v>
      </c>
      <c r="E104" s="38">
        <f t="shared" si="18"/>
        <v>72016.8</v>
      </c>
      <c r="F104" s="38">
        <f t="shared" si="18"/>
        <v>72016.8</v>
      </c>
      <c r="G104" s="6"/>
      <c r="H104" s="11"/>
    </row>
    <row r="105" spans="1:8" ht="25.5">
      <c r="A105" s="9" t="s">
        <v>11</v>
      </c>
      <c r="B105" s="10" t="s">
        <v>301</v>
      </c>
      <c r="C105" s="20" t="s">
        <v>12</v>
      </c>
      <c r="D105" s="24"/>
      <c r="E105" s="24">
        <v>72016.8</v>
      </c>
      <c r="F105" s="36">
        <f>D105+E105</f>
        <v>72016.8</v>
      </c>
      <c r="G105" s="6"/>
      <c r="H105" s="11"/>
    </row>
    <row r="106" spans="1:8" ht="38.25">
      <c r="A106" s="7" t="s">
        <v>87</v>
      </c>
      <c r="B106" s="8" t="s">
        <v>88</v>
      </c>
      <c r="C106" s="8"/>
      <c r="D106" s="22">
        <f>D107+D114</f>
        <v>20052018</v>
      </c>
      <c r="E106" s="22">
        <f>E107+E114</f>
        <v>1696157</v>
      </c>
      <c r="F106" s="22">
        <f>F107+F114</f>
        <v>21748175</v>
      </c>
      <c r="G106" s="5">
        <v>20052018</v>
      </c>
      <c r="H106" s="11">
        <f t="shared" si="13"/>
        <v>0</v>
      </c>
    </row>
    <row r="107" spans="1:8" ht="25.5">
      <c r="A107" s="13" t="s">
        <v>89</v>
      </c>
      <c r="B107" s="14" t="s">
        <v>90</v>
      </c>
      <c r="C107" s="14"/>
      <c r="D107" s="22">
        <f>D108+D111</f>
        <v>20002018</v>
      </c>
      <c r="E107" s="22">
        <f>E108+E111</f>
        <v>1696157</v>
      </c>
      <c r="F107" s="22">
        <f>F108+F111</f>
        <v>21698175</v>
      </c>
      <c r="G107" s="6">
        <v>20002018</v>
      </c>
      <c r="H107" s="11">
        <f t="shared" si="13"/>
        <v>0</v>
      </c>
    </row>
    <row r="108" spans="1:8" ht="25.5">
      <c r="A108" s="13" t="s">
        <v>61</v>
      </c>
      <c r="B108" s="14" t="s">
        <v>91</v>
      </c>
      <c r="C108" s="14"/>
      <c r="D108" s="22">
        <f aca="true" t="shared" si="19" ref="D108:F109">D109</f>
        <v>4187000</v>
      </c>
      <c r="E108" s="22">
        <f t="shared" si="19"/>
        <v>1696157</v>
      </c>
      <c r="F108" s="22">
        <f t="shared" si="19"/>
        <v>5883157</v>
      </c>
      <c r="G108" s="6">
        <v>4187000</v>
      </c>
      <c r="H108" s="11">
        <f t="shared" si="13"/>
        <v>0</v>
      </c>
    </row>
    <row r="109" spans="1:8" ht="25.5">
      <c r="A109" s="13" t="s">
        <v>15</v>
      </c>
      <c r="B109" s="14" t="s">
        <v>91</v>
      </c>
      <c r="C109" s="14" t="s">
        <v>16</v>
      </c>
      <c r="D109" s="22">
        <f t="shared" si="19"/>
        <v>4187000</v>
      </c>
      <c r="E109" s="22">
        <f t="shared" si="19"/>
        <v>1696157</v>
      </c>
      <c r="F109" s="22">
        <f t="shared" si="19"/>
        <v>5883157</v>
      </c>
      <c r="G109" s="6">
        <v>4187000</v>
      </c>
      <c r="H109" s="11">
        <f t="shared" si="13"/>
        <v>0</v>
      </c>
    </row>
    <row r="110" spans="1:8" ht="12.75">
      <c r="A110" s="9" t="s">
        <v>63</v>
      </c>
      <c r="B110" s="10" t="s">
        <v>91</v>
      </c>
      <c r="C110" s="10" t="s">
        <v>64</v>
      </c>
      <c r="D110" s="23">
        <v>4187000</v>
      </c>
      <c r="E110" s="23">
        <v>1696157</v>
      </c>
      <c r="F110" s="24">
        <f>D110+E110</f>
        <v>5883157</v>
      </c>
      <c r="G110" s="6">
        <v>4187000</v>
      </c>
      <c r="H110" s="11">
        <f t="shared" si="13"/>
        <v>0</v>
      </c>
    </row>
    <row r="111" spans="1:8" ht="25.5">
      <c r="A111" s="13" t="s">
        <v>92</v>
      </c>
      <c r="B111" s="14" t="s">
        <v>93</v>
      </c>
      <c r="C111" s="14"/>
      <c r="D111" s="22">
        <f aca="true" t="shared" si="20" ref="D111:F112">D112</f>
        <v>15815018</v>
      </c>
      <c r="E111" s="22">
        <f t="shared" si="20"/>
        <v>0</v>
      </c>
      <c r="F111" s="22">
        <f t="shared" si="20"/>
        <v>15815018</v>
      </c>
      <c r="G111" s="6">
        <v>15815018</v>
      </c>
      <c r="H111" s="11">
        <f t="shared" si="13"/>
        <v>0</v>
      </c>
    </row>
    <row r="112" spans="1:8" ht="12.75">
      <c r="A112" s="13" t="s">
        <v>26</v>
      </c>
      <c r="B112" s="14" t="s">
        <v>93</v>
      </c>
      <c r="C112" s="14" t="s">
        <v>27</v>
      </c>
      <c r="D112" s="22">
        <f t="shared" si="20"/>
        <v>15815018</v>
      </c>
      <c r="E112" s="22">
        <f t="shared" si="20"/>
        <v>0</v>
      </c>
      <c r="F112" s="22">
        <f t="shared" si="20"/>
        <v>15815018</v>
      </c>
      <c r="G112" s="6">
        <v>15815018</v>
      </c>
      <c r="H112" s="11">
        <f t="shared" si="13"/>
        <v>0</v>
      </c>
    </row>
    <row r="113" spans="1:8" ht="38.25">
      <c r="A113" s="9" t="s">
        <v>28</v>
      </c>
      <c r="B113" s="10" t="s">
        <v>93</v>
      </c>
      <c r="C113" s="10" t="s">
        <v>29</v>
      </c>
      <c r="D113" s="23">
        <v>15815018</v>
      </c>
      <c r="E113" s="23"/>
      <c r="F113" s="24">
        <f>D113+E113</f>
        <v>15815018</v>
      </c>
      <c r="G113" s="6">
        <v>15815018</v>
      </c>
      <c r="H113" s="11">
        <f t="shared" si="13"/>
        <v>0</v>
      </c>
    </row>
    <row r="114" spans="1:8" ht="51">
      <c r="A114" s="13" t="s">
        <v>94</v>
      </c>
      <c r="B114" s="14" t="s">
        <v>95</v>
      </c>
      <c r="C114" s="14"/>
      <c r="D114" s="22">
        <f aca="true" t="shared" si="21" ref="D114:F116">D115</f>
        <v>50000</v>
      </c>
      <c r="E114" s="22">
        <f t="shared" si="21"/>
        <v>0</v>
      </c>
      <c r="F114" s="22">
        <f t="shared" si="21"/>
        <v>50000</v>
      </c>
      <c r="G114" s="6">
        <v>50000</v>
      </c>
      <c r="H114" s="11">
        <f t="shared" si="13"/>
        <v>0</v>
      </c>
    </row>
    <row r="115" spans="1:8" ht="25.5">
      <c r="A115" s="13" t="s">
        <v>92</v>
      </c>
      <c r="B115" s="14" t="s">
        <v>96</v>
      </c>
      <c r="C115" s="14"/>
      <c r="D115" s="22">
        <f t="shared" si="21"/>
        <v>50000</v>
      </c>
      <c r="E115" s="22">
        <f t="shared" si="21"/>
        <v>0</v>
      </c>
      <c r="F115" s="22">
        <f t="shared" si="21"/>
        <v>50000</v>
      </c>
      <c r="G115" s="6">
        <v>50000</v>
      </c>
      <c r="H115" s="11">
        <f t="shared" si="13"/>
        <v>0</v>
      </c>
    </row>
    <row r="116" spans="1:8" ht="25.5">
      <c r="A116" s="13" t="s">
        <v>15</v>
      </c>
      <c r="B116" s="14" t="s">
        <v>96</v>
      </c>
      <c r="C116" s="14" t="s">
        <v>16</v>
      </c>
      <c r="D116" s="22">
        <f t="shared" si="21"/>
        <v>50000</v>
      </c>
      <c r="E116" s="22">
        <f t="shared" si="21"/>
        <v>0</v>
      </c>
      <c r="F116" s="22">
        <f t="shared" si="21"/>
        <v>50000</v>
      </c>
      <c r="G116" s="6">
        <v>50000</v>
      </c>
      <c r="H116" s="11">
        <f t="shared" si="13"/>
        <v>0</v>
      </c>
    </row>
    <row r="117" spans="1:8" ht="43.5" customHeight="1">
      <c r="A117" s="9" t="s">
        <v>17</v>
      </c>
      <c r="B117" s="10" t="s">
        <v>96</v>
      </c>
      <c r="C117" s="10" t="s">
        <v>18</v>
      </c>
      <c r="D117" s="23">
        <v>50000</v>
      </c>
      <c r="E117" s="23"/>
      <c r="F117" s="24">
        <f>D117+E117</f>
        <v>50000</v>
      </c>
      <c r="G117" s="6">
        <v>50000</v>
      </c>
      <c r="H117" s="11">
        <f t="shared" si="13"/>
        <v>0</v>
      </c>
    </row>
    <row r="118" spans="1:8" ht="38.25">
      <c r="A118" s="7" t="s">
        <v>97</v>
      </c>
      <c r="B118" s="8" t="s">
        <v>98</v>
      </c>
      <c r="C118" s="8"/>
      <c r="D118" s="22">
        <f>D119</f>
        <v>1771812.6</v>
      </c>
      <c r="E118" s="22">
        <f>E119</f>
        <v>2.1827852025868566E-13</v>
      </c>
      <c r="F118" s="22">
        <f>F119</f>
        <v>1771812.6</v>
      </c>
      <c r="G118" s="5">
        <v>1771812.6</v>
      </c>
      <c r="H118" s="11">
        <f t="shared" si="13"/>
        <v>0</v>
      </c>
    </row>
    <row r="119" spans="1:8" ht="25.5">
      <c r="A119" s="13" t="s">
        <v>99</v>
      </c>
      <c r="B119" s="14" t="s">
        <v>100</v>
      </c>
      <c r="C119" s="14"/>
      <c r="D119" s="22">
        <f>D120+D123+D127+D131</f>
        <v>1771812.6</v>
      </c>
      <c r="E119" s="22">
        <f>E120+E123+E127+E131</f>
        <v>2.1827852025868566E-13</v>
      </c>
      <c r="F119" s="22">
        <f>F120+F123+F127+F131</f>
        <v>1771812.6</v>
      </c>
      <c r="G119" s="6">
        <v>1771812.6</v>
      </c>
      <c r="H119" s="11">
        <f t="shared" si="13"/>
        <v>0</v>
      </c>
    </row>
    <row r="120" spans="1:8" ht="51">
      <c r="A120" s="13" t="s">
        <v>101</v>
      </c>
      <c r="B120" s="14" t="s">
        <v>102</v>
      </c>
      <c r="C120" s="14"/>
      <c r="D120" s="22">
        <f aca="true" t="shared" si="22" ref="D120:F121">D121</f>
        <v>358687.49</v>
      </c>
      <c r="E120" s="22">
        <f t="shared" si="22"/>
        <v>-0.01</v>
      </c>
      <c r="F120" s="22">
        <f t="shared" si="22"/>
        <v>358687.48</v>
      </c>
      <c r="G120" s="6">
        <v>358687.49</v>
      </c>
      <c r="H120" s="11">
        <f t="shared" si="13"/>
        <v>0</v>
      </c>
    </row>
    <row r="121" spans="1:8" ht="25.5">
      <c r="A121" s="13" t="s">
        <v>9</v>
      </c>
      <c r="B121" s="14" t="s">
        <v>102</v>
      </c>
      <c r="C121" s="14" t="s">
        <v>10</v>
      </c>
      <c r="D121" s="22">
        <f t="shared" si="22"/>
        <v>358687.49</v>
      </c>
      <c r="E121" s="22">
        <f t="shared" si="22"/>
        <v>-0.01</v>
      </c>
      <c r="F121" s="22">
        <f t="shared" si="22"/>
        <v>358687.48</v>
      </c>
      <c r="G121" s="6">
        <v>358687.49</v>
      </c>
      <c r="H121" s="11">
        <f t="shared" si="13"/>
        <v>0</v>
      </c>
    </row>
    <row r="122" spans="1:8" ht="25.5">
      <c r="A122" s="9" t="s">
        <v>11</v>
      </c>
      <c r="B122" s="10" t="s">
        <v>102</v>
      </c>
      <c r="C122" s="10" t="s">
        <v>12</v>
      </c>
      <c r="D122" s="23">
        <v>358687.49</v>
      </c>
      <c r="E122" s="23">
        <v>-0.01</v>
      </c>
      <c r="F122" s="24">
        <f>D122+E122</f>
        <v>358687.48</v>
      </c>
      <c r="G122" s="6">
        <v>358687.49</v>
      </c>
      <c r="H122" s="11">
        <f t="shared" si="13"/>
        <v>0</v>
      </c>
    </row>
    <row r="123" spans="1:8" ht="38.25">
      <c r="A123" s="13" t="s">
        <v>103</v>
      </c>
      <c r="B123" s="14" t="s">
        <v>104</v>
      </c>
      <c r="C123" s="14"/>
      <c r="D123" s="22">
        <f>D124</f>
        <v>38534</v>
      </c>
      <c r="E123" s="22">
        <f>E124</f>
        <v>0</v>
      </c>
      <c r="F123" s="22">
        <f>F124</f>
        <v>38534</v>
      </c>
      <c r="G123" s="6">
        <v>38534</v>
      </c>
      <c r="H123" s="11">
        <f t="shared" si="13"/>
        <v>0</v>
      </c>
    </row>
    <row r="124" spans="1:8" ht="25.5">
      <c r="A124" s="13" t="s">
        <v>9</v>
      </c>
      <c r="B124" s="14" t="s">
        <v>104</v>
      </c>
      <c r="C124" s="14" t="s">
        <v>10</v>
      </c>
      <c r="D124" s="22">
        <f>D125+D126</f>
        <v>38534</v>
      </c>
      <c r="E124" s="22">
        <f>E125+E126</f>
        <v>0</v>
      </c>
      <c r="F124" s="22">
        <f>F125+F126</f>
        <v>38534</v>
      </c>
      <c r="G124" s="6">
        <v>38534</v>
      </c>
      <c r="H124" s="11">
        <f t="shared" si="13"/>
        <v>0</v>
      </c>
    </row>
    <row r="125" spans="1:8" ht="25.5">
      <c r="A125" s="41" t="s">
        <v>240</v>
      </c>
      <c r="B125" s="10" t="s">
        <v>104</v>
      </c>
      <c r="C125" s="10" t="s">
        <v>12</v>
      </c>
      <c r="D125" s="23">
        <v>38534</v>
      </c>
      <c r="E125" s="42">
        <v>-3854</v>
      </c>
      <c r="F125" s="24">
        <f>D125+E125</f>
        <v>34680</v>
      </c>
      <c r="G125" s="6">
        <v>38534</v>
      </c>
      <c r="H125" s="11">
        <f t="shared" si="13"/>
        <v>0</v>
      </c>
    </row>
    <row r="126" spans="1:8" ht="36.75" customHeight="1">
      <c r="A126" s="41" t="s">
        <v>241</v>
      </c>
      <c r="B126" s="10" t="s">
        <v>104</v>
      </c>
      <c r="C126" s="10" t="s">
        <v>12</v>
      </c>
      <c r="D126" s="40"/>
      <c r="E126" s="42">
        <v>3854</v>
      </c>
      <c r="F126" s="24">
        <f>D126+E126</f>
        <v>3854</v>
      </c>
      <c r="G126" s="6"/>
      <c r="H126" s="11"/>
    </row>
    <row r="127" spans="1:8" ht="38.25">
      <c r="A127" s="13" t="s">
        <v>105</v>
      </c>
      <c r="B127" s="14" t="s">
        <v>106</v>
      </c>
      <c r="C127" s="14"/>
      <c r="D127" s="22">
        <f>D128</f>
        <v>1263480</v>
      </c>
      <c r="E127" s="22">
        <f>E128</f>
        <v>0</v>
      </c>
      <c r="F127" s="22">
        <f>F128</f>
        <v>1263480</v>
      </c>
      <c r="G127" s="6">
        <v>1263480</v>
      </c>
      <c r="H127" s="11">
        <f t="shared" si="13"/>
        <v>0</v>
      </c>
    </row>
    <row r="128" spans="1:8" ht="25.5">
      <c r="A128" s="13" t="s">
        <v>9</v>
      </c>
      <c r="B128" s="14" t="s">
        <v>106</v>
      </c>
      <c r="C128" s="14" t="s">
        <v>10</v>
      </c>
      <c r="D128" s="22">
        <f>D129+D130</f>
        <v>1263480</v>
      </c>
      <c r="E128" s="22">
        <f>E129+E130</f>
        <v>0</v>
      </c>
      <c r="F128" s="22">
        <f>F129+F130</f>
        <v>1263480</v>
      </c>
      <c r="G128" s="6">
        <v>1263480</v>
      </c>
      <c r="H128" s="11">
        <f t="shared" si="13"/>
        <v>0</v>
      </c>
    </row>
    <row r="129" spans="1:8" ht="25.5">
      <c r="A129" s="41" t="s">
        <v>240</v>
      </c>
      <c r="B129" s="10" t="s">
        <v>106</v>
      </c>
      <c r="C129" s="10" t="s">
        <v>12</v>
      </c>
      <c r="D129" s="23">
        <v>1263480</v>
      </c>
      <c r="E129" s="42">
        <v>-126348</v>
      </c>
      <c r="F129" s="24">
        <f>D129+E129</f>
        <v>1137132</v>
      </c>
      <c r="G129" s="6">
        <v>1263480</v>
      </c>
      <c r="H129" s="11">
        <f t="shared" si="13"/>
        <v>0</v>
      </c>
    </row>
    <row r="130" spans="1:8" ht="31.5" customHeight="1">
      <c r="A130" s="41" t="s">
        <v>241</v>
      </c>
      <c r="B130" s="10" t="s">
        <v>106</v>
      </c>
      <c r="C130" s="10" t="s">
        <v>12</v>
      </c>
      <c r="D130" s="40"/>
      <c r="E130" s="42">
        <v>126348</v>
      </c>
      <c r="F130" s="24">
        <f>D130+E130</f>
        <v>126348</v>
      </c>
      <c r="G130" s="6"/>
      <c r="H130" s="11"/>
    </row>
    <row r="131" spans="1:8" ht="105.75" customHeight="1">
      <c r="A131" s="13" t="s">
        <v>107</v>
      </c>
      <c r="B131" s="14" t="s">
        <v>108</v>
      </c>
      <c r="C131" s="14"/>
      <c r="D131" s="22">
        <f>D132</f>
        <v>111111.11</v>
      </c>
      <c r="E131" s="22">
        <f>E132</f>
        <v>0.010000000000218279</v>
      </c>
      <c r="F131" s="22">
        <f>F132</f>
        <v>111111.12</v>
      </c>
      <c r="G131" s="6">
        <v>111111.11</v>
      </c>
      <c r="H131" s="11">
        <f t="shared" si="13"/>
        <v>0</v>
      </c>
    </row>
    <row r="132" spans="1:8" ht="25.5">
      <c r="A132" s="13" t="s">
        <v>9</v>
      </c>
      <c r="B132" s="14" t="s">
        <v>108</v>
      </c>
      <c r="C132" s="14" t="s">
        <v>10</v>
      </c>
      <c r="D132" s="22">
        <f>D133+D134</f>
        <v>111111.11</v>
      </c>
      <c r="E132" s="22">
        <f>E133+E134</f>
        <v>0.010000000000218279</v>
      </c>
      <c r="F132" s="22">
        <f>F133+F134</f>
        <v>111111.12</v>
      </c>
      <c r="G132" s="6">
        <v>111111.11</v>
      </c>
      <c r="H132" s="11">
        <f t="shared" si="13"/>
        <v>0</v>
      </c>
    </row>
    <row r="133" spans="1:8" ht="25.5">
      <c r="A133" s="41" t="s">
        <v>240</v>
      </c>
      <c r="B133" s="10" t="s">
        <v>108</v>
      </c>
      <c r="C133" s="10" t="s">
        <v>12</v>
      </c>
      <c r="D133" s="23">
        <v>111111.11</v>
      </c>
      <c r="E133" s="42">
        <v>-11111.11</v>
      </c>
      <c r="F133" s="24">
        <f>D133+E133</f>
        <v>100000</v>
      </c>
      <c r="G133" s="6">
        <v>111111.11</v>
      </c>
      <c r="H133" s="11">
        <f t="shared" si="13"/>
        <v>0</v>
      </c>
    </row>
    <row r="134" spans="1:8" ht="30" customHeight="1">
      <c r="A134" s="41" t="s">
        <v>241</v>
      </c>
      <c r="B134" s="10" t="s">
        <v>108</v>
      </c>
      <c r="C134" s="10" t="s">
        <v>12</v>
      </c>
      <c r="D134" s="40"/>
      <c r="E134" s="42">
        <v>11111.12</v>
      </c>
      <c r="F134" s="24">
        <f>D134+E134</f>
        <v>11111.12</v>
      </c>
      <c r="G134" s="6"/>
      <c r="H134" s="11"/>
    </row>
    <row r="135" spans="1:8" ht="38.25">
      <c r="A135" s="7" t="s">
        <v>109</v>
      </c>
      <c r="B135" s="8" t="s">
        <v>110</v>
      </c>
      <c r="C135" s="8"/>
      <c r="D135" s="22">
        <f>D136</f>
        <v>46434291.669999994</v>
      </c>
      <c r="E135" s="22">
        <f>E136</f>
        <v>48255423.160000004</v>
      </c>
      <c r="F135" s="22">
        <f>F136</f>
        <v>94689714.83</v>
      </c>
      <c r="G135" s="5">
        <v>44650084.23</v>
      </c>
      <c r="H135" s="11">
        <f t="shared" si="13"/>
        <v>1784207.4399999976</v>
      </c>
    </row>
    <row r="136" spans="1:8" ht="38.25">
      <c r="A136" s="13" t="s">
        <v>111</v>
      </c>
      <c r="B136" s="14" t="s">
        <v>112</v>
      </c>
      <c r="C136" s="14"/>
      <c r="D136" s="22">
        <f>D137+D140+D143+D146+D151+D156+D159</f>
        <v>46434291.669999994</v>
      </c>
      <c r="E136" s="22">
        <f>E137+E140+E143+E146+E151+E156+E159</f>
        <v>48255423.160000004</v>
      </c>
      <c r="F136" s="22">
        <f>F137+F140+F143+F146+F151+F156+F159</f>
        <v>94689714.83</v>
      </c>
      <c r="G136" s="6">
        <v>44650084.23</v>
      </c>
      <c r="H136" s="11">
        <f t="shared" si="13"/>
        <v>1784207.4399999976</v>
      </c>
    </row>
    <row r="137" spans="1:8" ht="25.5">
      <c r="A137" s="43" t="s">
        <v>242</v>
      </c>
      <c r="B137" s="44" t="s">
        <v>245</v>
      </c>
      <c r="C137" s="44"/>
      <c r="D137" s="22">
        <f aca="true" t="shared" si="23" ref="D137:F138">D138</f>
        <v>0</v>
      </c>
      <c r="E137" s="22">
        <f t="shared" si="23"/>
        <v>46084261.6</v>
      </c>
      <c r="F137" s="22">
        <f t="shared" si="23"/>
        <v>46084261.6</v>
      </c>
      <c r="G137" s="6"/>
      <c r="H137" s="11"/>
    </row>
    <row r="138" spans="1:8" ht="25.5">
      <c r="A138" s="43" t="s">
        <v>243</v>
      </c>
      <c r="B138" s="44" t="s">
        <v>245</v>
      </c>
      <c r="C138" s="44" t="s">
        <v>246</v>
      </c>
      <c r="D138" s="22">
        <f t="shared" si="23"/>
        <v>0</v>
      </c>
      <c r="E138" s="22">
        <f t="shared" si="23"/>
        <v>46084261.6</v>
      </c>
      <c r="F138" s="22">
        <f t="shared" si="23"/>
        <v>46084261.6</v>
      </c>
      <c r="G138" s="6"/>
      <c r="H138" s="11"/>
    </row>
    <row r="139" spans="1:8" ht="12.75">
      <c r="A139" s="41" t="s">
        <v>244</v>
      </c>
      <c r="B139" s="45" t="s">
        <v>245</v>
      </c>
      <c r="C139" s="45" t="s">
        <v>247</v>
      </c>
      <c r="D139" s="46"/>
      <c r="E139" s="46">
        <v>46084261.6</v>
      </c>
      <c r="F139" s="42">
        <f>D139+E139</f>
        <v>46084261.6</v>
      </c>
      <c r="G139" s="6"/>
      <c r="H139" s="11"/>
    </row>
    <row r="140" spans="1:8" ht="12.75">
      <c r="A140" s="13" t="s">
        <v>113</v>
      </c>
      <c r="B140" s="14" t="s">
        <v>114</v>
      </c>
      <c r="C140" s="14"/>
      <c r="D140" s="22">
        <f aca="true" t="shared" si="24" ref="D140:F141">D141</f>
        <v>19936365</v>
      </c>
      <c r="E140" s="22">
        <f t="shared" si="24"/>
        <v>0</v>
      </c>
      <c r="F140" s="22">
        <f t="shared" si="24"/>
        <v>19936365</v>
      </c>
      <c r="G140" s="6">
        <v>19936365</v>
      </c>
      <c r="H140" s="11">
        <f t="shared" si="13"/>
        <v>0</v>
      </c>
    </row>
    <row r="141" spans="1:8" ht="25.5">
      <c r="A141" s="13" t="s">
        <v>9</v>
      </c>
      <c r="B141" s="14" t="s">
        <v>114</v>
      </c>
      <c r="C141" s="14" t="s">
        <v>10</v>
      </c>
      <c r="D141" s="22">
        <f t="shared" si="24"/>
        <v>19936365</v>
      </c>
      <c r="E141" s="22">
        <f t="shared" si="24"/>
        <v>0</v>
      </c>
      <c r="F141" s="22">
        <f t="shared" si="24"/>
        <v>19936365</v>
      </c>
      <c r="G141" s="6">
        <v>19936365</v>
      </c>
      <c r="H141" s="11">
        <f t="shared" si="13"/>
        <v>0</v>
      </c>
    </row>
    <row r="142" spans="1:8" ht="25.5">
      <c r="A142" s="9" t="s">
        <v>11</v>
      </c>
      <c r="B142" s="10" t="s">
        <v>114</v>
      </c>
      <c r="C142" s="10" t="s">
        <v>12</v>
      </c>
      <c r="D142" s="23">
        <v>19936365</v>
      </c>
      <c r="E142" s="23"/>
      <c r="F142" s="24">
        <f>D142+E142</f>
        <v>19936365</v>
      </c>
      <c r="G142" s="6">
        <v>19936365</v>
      </c>
      <c r="H142" s="11">
        <f t="shared" si="13"/>
        <v>0</v>
      </c>
    </row>
    <row r="143" spans="1:8" ht="12.75">
      <c r="A143" s="13" t="s">
        <v>115</v>
      </c>
      <c r="B143" s="14" t="s">
        <v>116</v>
      </c>
      <c r="C143" s="14"/>
      <c r="D143" s="22">
        <f aca="true" t="shared" si="25" ref="D143:F144">D144</f>
        <v>3300000</v>
      </c>
      <c r="E143" s="22">
        <f t="shared" si="25"/>
        <v>-100000</v>
      </c>
      <c r="F143" s="22">
        <f t="shared" si="25"/>
        <v>3200000</v>
      </c>
      <c r="G143" s="6">
        <v>3300000</v>
      </c>
      <c r="H143" s="11">
        <f t="shared" si="13"/>
        <v>0</v>
      </c>
    </row>
    <row r="144" spans="1:8" ht="25.5">
      <c r="A144" s="13" t="s">
        <v>9</v>
      </c>
      <c r="B144" s="14" t="s">
        <v>116</v>
      </c>
      <c r="C144" s="14" t="s">
        <v>10</v>
      </c>
      <c r="D144" s="22">
        <f t="shared" si="25"/>
        <v>3300000</v>
      </c>
      <c r="E144" s="22">
        <f t="shared" si="25"/>
        <v>-100000</v>
      </c>
      <c r="F144" s="22">
        <f t="shared" si="25"/>
        <v>3200000</v>
      </c>
      <c r="G144" s="6">
        <v>3300000</v>
      </c>
      <c r="H144" s="11">
        <f t="shared" si="13"/>
        <v>0</v>
      </c>
    </row>
    <row r="145" spans="1:8" ht="25.5">
      <c r="A145" s="9" t="s">
        <v>11</v>
      </c>
      <c r="B145" s="10" t="s">
        <v>116</v>
      </c>
      <c r="C145" s="10" t="s">
        <v>12</v>
      </c>
      <c r="D145" s="23">
        <v>3300000</v>
      </c>
      <c r="E145" s="23">
        <v>-100000</v>
      </c>
      <c r="F145" s="24">
        <f>D145+E145</f>
        <v>3200000</v>
      </c>
      <c r="G145" s="6">
        <v>3300000</v>
      </c>
      <c r="H145" s="11">
        <f t="shared" si="13"/>
        <v>0</v>
      </c>
    </row>
    <row r="146" spans="1:8" ht="12.75">
      <c r="A146" s="13" t="s">
        <v>117</v>
      </c>
      <c r="B146" s="14" t="s">
        <v>118</v>
      </c>
      <c r="C146" s="14"/>
      <c r="D146" s="22">
        <f>D147+D149</f>
        <v>3560000</v>
      </c>
      <c r="E146" s="22">
        <f>E147+E149</f>
        <v>0</v>
      </c>
      <c r="F146" s="22">
        <f>F147+F149</f>
        <v>3560000</v>
      </c>
      <c r="G146" s="6">
        <v>3560000</v>
      </c>
      <c r="H146" s="11">
        <f t="shared" si="13"/>
        <v>0</v>
      </c>
    </row>
    <row r="147" spans="1:8" ht="25.5">
      <c r="A147" s="13" t="s">
        <v>9</v>
      </c>
      <c r="B147" s="14" t="s">
        <v>118</v>
      </c>
      <c r="C147" s="14" t="s">
        <v>10</v>
      </c>
      <c r="D147" s="22">
        <f>D148</f>
        <v>2460000</v>
      </c>
      <c r="E147" s="22">
        <f>E148</f>
        <v>0</v>
      </c>
      <c r="F147" s="22">
        <f>F148</f>
        <v>2460000</v>
      </c>
      <c r="G147" s="6">
        <v>2460000</v>
      </c>
      <c r="H147" s="11">
        <f t="shared" si="13"/>
        <v>0</v>
      </c>
    </row>
    <row r="148" spans="1:8" ht="25.5">
      <c r="A148" s="13" t="s">
        <v>11</v>
      </c>
      <c r="B148" s="14" t="s">
        <v>118</v>
      </c>
      <c r="C148" s="14" t="s">
        <v>12</v>
      </c>
      <c r="D148" s="23">
        <v>2460000</v>
      </c>
      <c r="E148" s="23"/>
      <c r="F148" s="24">
        <f>D148+E148</f>
        <v>2460000</v>
      </c>
      <c r="G148" s="6">
        <v>2460000</v>
      </c>
      <c r="H148" s="11">
        <f t="shared" si="13"/>
        <v>0</v>
      </c>
    </row>
    <row r="149" spans="1:8" ht="12.75">
      <c r="A149" s="13" t="s">
        <v>26</v>
      </c>
      <c r="B149" s="14" t="s">
        <v>118</v>
      </c>
      <c r="C149" s="14" t="s">
        <v>27</v>
      </c>
      <c r="D149" s="22">
        <f>D150</f>
        <v>1100000</v>
      </c>
      <c r="E149" s="22">
        <f>E150</f>
        <v>0</v>
      </c>
      <c r="F149" s="22">
        <f>F150</f>
        <v>1100000</v>
      </c>
      <c r="G149" s="6">
        <v>1100000</v>
      </c>
      <c r="H149" s="11">
        <f t="shared" si="13"/>
        <v>0</v>
      </c>
    </row>
    <row r="150" spans="1:8" ht="38.25">
      <c r="A150" s="9" t="s">
        <v>28</v>
      </c>
      <c r="B150" s="10" t="s">
        <v>118</v>
      </c>
      <c r="C150" s="10" t="s">
        <v>29</v>
      </c>
      <c r="D150" s="23">
        <v>1100000</v>
      </c>
      <c r="E150" s="23"/>
      <c r="F150" s="24">
        <f>D150+E150</f>
        <v>1100000</v>
      </c>
      <c r="G150" s="6">
        <v>1100000</v>
      </c>
      <c r="H150" s="11">
        <f t="shared" si="13"/>
        <v>0</v>
      </c>
    </row>
    <row r="151" spans="1:8" ht="12.75">
      <c r="A151" s="13" t="s">
        <v>119</v>
      </c>
      <c r="B151" s="14" t="s">
        <v>120</v>
      </c>
      <c r="C151" s="14"/>
      <c r="D151" s="22">
        <f>D152+D154</f>
        <v>19534207.439999998</v>
      </c>
      <c r="E151" s="22">
        <f>E152+E154</f>
        <v>-391560.04000000004</v>
      </c>
      <c r="F151" s="22">
        <f>F152+F154</f>
        <v>19142647.4</v>
      </c>
      <c r="G151" s="6">
        <v>17750000</v>
      </c>
      <c r="H151" s="11">
        <f aca="true" t="shared" si="26" ref="H151:H224">D151-G151</f>
        <v>1784207.4399999976</v>
      </c>
    </row>
    <row r="152" spans="1:8" ht="25.5">
      <c r="A152" s="13" t="s">
        <v>9</v>
      </c>
      <c r="B152" s="14" t="s">
        <v>120</v>
      </c>
      <c r="C152" s="14" t="s">
        <v>10</v>
      </c>
      <c r="D152" s="22">
        <f>D153</f>
        <v>7534207.4399999995</v>
      </c>
      <c r="E152" s="22">
        <f>E153</f>
        <v>-391560.04000000004</v>
      </c>
      <c r="F152" s="22">
        <f>F153</f>
        <v>7142647.399999999</v>
      </c>
      <c r="G152" s="6">
        <v>5750000</v>
      </c>
      <c r="H152" s="11">
        <f t="shared" si="26"/>
        <v>1784207.4399999995</v>
      </c>
    </row>
    <row r="153" spans="1:8" ht="25.5">
      <c r="A153" s="9" t="s">
        <v>11</v>
      </c>
      <c r="B153" s="10" t="s">
        <v>120</v>
      </c>
      <c r="C153" s="10" t="s">
        <v>12</v>
      </c>
      <c r="D153" s="23">
        <v>7534207.4399999995</v>
      </c>
      <c r="E153" s="23">
        <f>-891560.04+500000</f>
        <v>-391560.04000000004</v>
      </c>
      <c r="F153" s="24">
        <f>D153+E153</f>
        <v>7142647.399999999</v>
      </c>
      <c r="G153" s="6">
        <v>5750000</v>
      </c>
      <c r="H153" s="11">
        <f t="shared" si="26"/>
        <v>1784207.4399999995</v>
      </c>
    </row>
    <row r="154" spans="1:8" ht="12.75">
      <c r="A154" s="13" t="s">
        <v>26</v>
      </c>
      <c r="B154" s="14" t="s">
        <v>120</v>
      </c>
      <c r="C154" s="14" t="s">
        <v>27</v>
      </c>
      <c r="D154" s="22">
        <f>D155</f>
        <v>12000000</v>
      </c>
      <c r="E154" s="22">
        <f>E155</f>
        <v>0</v>
      </c>
      <c r="F154" s="22">
        <f>F155</f>
        <v>12000000</v>
      </c>
      <c r="G154" s="6">
        <v>12000000</v>
      </c>
      <c r="H154" s="11">
        <f t="shared" si="26"/>
        <v>0</v>
      </c>
    </row>
    <row r="155" spans="1:8" ht="38.25">
      <c r="A155" s="9" t="s">
        <v>28</v>
      </c>
      <c r="B155" s="10" t="s">
        <v>120</v>
      </c>
      <c r="C155" s="10" t="s">
        <v>29</v>
      </c>
      <c r="D155" s="35">
        <v>12000000</v>
      </c>
      <c r="E155" s="35"/>
      <c r="F155" s="36">
        <f>D155+E155</f>
        <v>12000000</v>
      </c>
      <c r="G155" s="6">
        <v>12000000</v>
      </c>
      <c r="H155" s="11">
        <f t="shared" si="26"/>
        <v>0</v>
      </c>
    </row>
    <row r="156" spans="1:8" ht="30.75" customHeight="1">
      <c r="A156" s="56" t="s">
        <v>275</v>
      </c>
      <c r="B156" s="57" t="s">
        <v>276</v>
      </c>
      <c r="C156" s="57"/>
      <c r="D156" s="58">
        <f aca="true" t="shared" si="27" ref="D156:F157">D157</f>
        <v>0</v>
      </c>
      <c r="E156" s="58">
        <f t="shared" si="27"/>
        <v>2662721.6</v>
      </c>
      <c r="F156" s="58">
        <f t="shared" si="27"/>
        <v>2662721.6</v>
      </c>
      <c r="G156" s="34"/>
      <c r="H156" s="11"/>
    </row>
    <row r="157" spans="1:8" ht="30.75" customHeight="1">
      <c r="A157" s="56" t="s">
        <v>277</v>
      </c>
      <c r="B157" s="57" t="s">
        <v>276</v>
      </c>
      <c r="C157" s="57" t="s">
        <v>246</v>
      </c>
      <c r="D157" s="58">
        <f t="shared" si="27"/>
        <v>0</v>
      </c>
      <c r="E157" s="58">
        <f t="shared" si="27"/>
        <v>2662721.6</v>
      </c>
      <c r="F157" s="58">
        <f t="shared" si="27"/>
        <v>2662721.6</v>
      </c>
      <c r="G157" s="34"/>
      <c r="H157" s="11"/>
    </row>
    <row r="158" spans="1:8" ht="12.75">
      <c r="A158" s="59" t="s">
        <v>278</v>
      </c>
      <c r="B158" s="60" t="s">
        <v>276</v>
      </c>
      <c r="C158" s="60" t="s">
        <v>247</v>
      </c>
      <c r="D158" s="42"/>
      <c r="E158" s="42">
        <v>2662721.6</v>
      </c>
      <c r="F158" s="42">
        <f>D158+E158</f>
        <v>2662721.6</v>
      </c>
      <c r="G158" s="34"/>
      <c r="H158" s="11"/>
    </row>
    <row r="159" spans="1:8" ht="25.5">
      <c r="A159" s="13" t="s">
        <v>121</v>
      </c>
      <c r="B159" s="14" t="s">
        <v>122</v>
      </c>
      <c r="C159" s="14"/>
      <c r="D159" s="22">
        <f aca="true" t="shared" si="28" ref="D159:F160">D160</f>
        <v>103719.23</v>
      </c>
      <c r="E159" s="22">
        <f t="shared" si="28"/>
        <v>0</v>
      </c>
      <c r="F159" s="22">
        <f t="shared" si="28"/>
        <v>103719.23</v>
      </c>
      <c r="G159" s="6">
        <v>103719.23</v>
      </c>
      <c r="H159" s="11">
        <f t="shared" si="26"/>
        <v>0</v>
      </c>
    </row>
    <row r="160" spans="1:8" ht="12.75">
      <c r="A160" s="13" t="s">
        <v>31</v>
      </c>
      <c r="B160" s="14" t="s">
        <v>122</v>
      </c>
      <c r="C160" s="14" t="s">
        <v>32</v>
      </c>
      <c r="D160" s="22">
        <f t="shared" si="28"/>
        <v>103719.23</v>
      </c>
      <c r="E160" s="22">
        <f t="shared" si="28"/>
        <v>0</v>
      </c>
      <c r="F160" s="22">
        <f t="shared" si="28"/>
        <v>103719.23</v>
      </c>
      <c r="G160" s="6">
        <v>103719.23</v>
      </c>
      <c r="H160" s="11">
        <f t="shared" si="26"/>
        <v>0</v>
      </c>
    </row>
    <row r="161" spans="1:8" ht="12.75">
      <c r="A161" s="9" t="s">
        <v>33</v>
      </c>
      <c r="B161" s="10" t="s">
        <v>122</v>
      </c>
      <c r="C161" s="10" t="s">
        <v>34</v>
      </c>
      <c r="D161" s="23">
        <v>103719.23</v>
      </c>
      <c r="E161" s="23"/>
      <c r="F161" s="24">
        <f>D161+E161</f>
        <v>103719.23</v>
      </c>
      <c r="G161" s="6">
        <v>103719.23</v>
      </c>
      <c r="H161" s="11">
        <f t="shared" si="26"/>
        <v>0</v>
      </c>
    </row>
    <row r="162" spans="1:8" ht="38.25">
      <c r="A162" s="7" t="s">
        <v>123</v>
      </c>
      <c r="B162" s="8" t="s">
        <v>124</v>
      </c>
      <c r="C162" s="8"/>
      <c r="D162" s="22">
        <f aca="true" t="shared" si="29" ref="D162:F165">D163</f>
        <v>150000</v>
      </c>
      <c r="E162" s="22">
        <f t="shared" si="29"/>
        <v>0</v>
      </c>
      <c r="F162" s="22">
        <f t="shared" si="29"/>
        <v>150000</v>
      </c>
      <c r="G162" s="5">
        <v>150000</v>
      </c>
      <c r="H162" s="11">
        <f t="shared" si="26"/>
        <v>0</v>
      </c>
    </row>
    <row r="163" spans="1:8" ht="38.25">
      <c r="A163" s="13" t="s">
        <v>125</v>
      </c>
      <c r="B163" s="14" t="s">
        <v>126</v>
      </c>
      <c r="C163" s="14"/>
      <c r="D163" s="22">
        <f t="shared" si="29"/>
        <v>150000</v>
      </c>
      <c r="E163" s="22">
        <f t="shared" si="29"/>
        <v>0</v>
      </c>
      <c r="F163" s="22">
        <f t="shared" si="29"/>
        <v>150000</v>
      </c>
      <c r="G163" s="6">
        <v>150000</v>
      </c>
      <c r="H163" s="11">
        <f t="shared" si="26"/>
        <v>0</v>
      </c>
    </row>
    <row r="164" spans="1:8" ht="51">
      <c r="A164" s="13" t="s">
        <v>127</v>
      </c>
      <c r="B164" s="14" t="s">
        <v>128</v>
      </c>
      <c r="C164" s="14"/>
      <c r="D164" s="22">
        <f t="shared" si="29"/>
        <v>150000</v>
      </c>
      <c r="E164" s="22">
        <f t="shared" si="29"/>
        <v>0</v>
      </c>
      <c r="F164" s="22">
        <f t="shared" si="29"/>
        <v>150000</v>
      </c>
      <c r="G164" s="6">
        <v>150000</v>
      </c>
      <c r="H164" s="11">
        <f t="shared" si="26"/>
        <v>0</v>
      </c>
    </row>
    <row r="165" spans="1:8" ht="25.5">
      <c r="A165" s="13" t="s">
        <v>15</v>
      </c>
      <c r="B165" s="14" t="s">
        <v>128</v>
      </c>
      <c r="C165" s="14" t="s">
        <v>16</v>
      </c>
      <c r="D165" s="22">
        <f t="shared" si="29"/>
        <v>150000</v>
      </c>
      <c r="E165" s="22">
        <f t="shared" si="29"/>
        <v>0</v>
      </c>
      <c r="F165" s="22">
        <f t="shared" si="29"/>
        <v>150000</v>
      </c>
      <c r="G165" s="6">
        <v>150000</v>
      </c>
      <c r="H165" s="11">
        <f t="shared" si="26"/>
        <v>0</v>
      </c>
    </row>
    <row r="166" spans="1:8" ht="45" customHeight="1">
      <c r="A166" s="9" t="s">
        <v>17</v>
      </c>
      <c r="B166" s="10" t="s">
        <v>128</v>
      </c>
      <c r="C166" s="10" t="s">
        <v>18</v>
      </c>
      <c r="D166" s="23">
        <v>150000</v>
      </c>
      <c r="E166" s="23"/>
      <c r="F166" s="24">
        <f>D166+E166</f>
        <v>150000</v>
      </c>
      <c r="G166" s="6">
        <v>150000</v>
      </c>
      <c r="H166" s="11">
        <f t="shared" si="26"/>
        <v>0</v>
      </c>
    </row>
    <row r="167" spans="1:8" ht="63.75">
      <c r="A167" s="7" t="s">
        <v>129</v>
      </c>
      <c r="B167" s="8" t="s">
        <v>130</v>
      </c>
      <c r="C167" s="8"/>
      <c r="D167" s="22">
        <f aca="true" t="shared" si="30" ref="D167:F170">D168</f>
        <v>1963047</v>
      </c>
      <c r="E167" s="22">
        <f t="shared" si="30"/>
        <v>0</v>
      </c>
      <c r="F167" s="22">
        <f t="shared" si="30"/>
        <v>1963047</v>
      </c>
      <c r="G167" s="5">
        <v>1963047</v>
      </c>
      <c r="H167" s="11">
        <f t="shared" si="26"/>
        <v>0</v>
      </c>
    </row>
    <row r="168" spans="1:8" ht="51">
      <c r="A168" s="13" t="s">
        <v>131</v>
      </c>
      <c r="B168" s="14" t="s">
        <v>132</v>
      </c>
      <c r="C168" s="14"/>
      <c r="D168" s="22">
        <f t="shared" si="30"/>
        <v>1963047</v>
      </c>
      <c r="E168" s="22">
        <f t="shared" si="30"/>
        <v>0</v>
      </c>
      <c r="F168" s="22">
        <f t="shared" si="30"/>
        <v>1963047</v>
      </c>
      <c r="G168" s="6">
        <v>1963047</v>
      </c>
      <c r="H168" s="11">
        <f t="shared" si="26"/>
        <v>0</v>
      </c>
    </row>
    <row r="169" spans="1:8" ht="25.5">
      <c r="A169" s="13" t="s">
        <v>133</v>
      </c>
      <c r="B169" s="14" t="s">
        <v>134</v>
      </c>
      <c r="C169" s="14"/>
      <c r="D169" s="22">
        <f t="shared" si="30"/>
        <v>1963047</v>
      </c>
      <c r="E169" s="22">
        <f t="shared" si="30"/>
        <v>0</v>
      </c>
      <c r="F169" s="22">
        <f t="shared" si="30"/>
        <v>1963047</v>
      </c>
      <c r="G169" s="6">
        <v>1963047</v>
      </c>
      <c r="H169" s="11">
        <f t="shared" si="26"/>
        <v>0</v>
      </c>
    </row>
    <row r="170" spans="1:8" ht="12.75">
      <c r="A170" s="13" t="s">
        <v>26</v>
      </c>
      <c r="B170" s="14" t="s">
        <v>134</v>
      </c>
      <c r="C170" s="14" t="s">
        <v>27</v>
      </c>
      <c r="D170" s="22">
        <f t="shared" si="30"/>
        <v>1963047</v>
      </c>
      <c r="E170" s="22">
        <f t="shared" si="30"/>
        <v>0</v>
      </c>
      <c r="F170" s="22">
        <f t="shared" si="30"/>
        <v>1963047</v>
      </c>
      <c r="G170" s="6">
        <v>1963047</v>
      </c>
      <c r="H170" s="11">
        <f t="shared" si="26"/>
        <v>0</v>
      </c>
    </row>
    <row r="171" spans="1:8" ht="38.25">
      <c r="A171" s="9" t="s">
        <v>28</v>
      </c>
      <c r="B171" s="10" t="s">
        <v>134</v>
      </c>
      <c r="C171" s="10" t="s">
        <v>29</v>
      </c>
      <c r="D171" s="23">
        <v>1963047</v>
      </c>
      <c r="E171" s="23"/>
      <c r="F171" s="24">
        <f>D171+E171</f>
        <v>1963047</v>
      </c>
      <c r="G171" s="6">
        <v>1963047</v>
      </c>
      <c r="H171" s="11">
        <f t="shared" si="26"/>
        <v>0</v>
      </c>
    </row>
    <row r="172" spans="1:8" ht="38.25">
      <c r="A172" s="7" t="s">
        <v>135</v>
      </c>
      <c r="B172" s="8" t="s">
        <v>136</v>
      </c>
      <c r="C172" s="8"/>
      <c r="D172" s="22">
        <f>D173+D179</f>
        <v>21670000</v>
      </c>
      <c r="E172" s="22">
        <f>E173+E179</f>
        <v>21873290.04</v>
      </c>
      <c r="F172" s="22">
        <f>F173+F179</f>
        <v>43543290.04</v>
      </c>
      <c r="G172" s="5">
        <v>21670000</v>
      </c>
      <c r="H172" s="11">
        <f t="shared" si="26"/>
        <v>0</v>
      </c>
    </row>
    <row r="173" spans="1:8" ht="12.75">
      <c r="A173" s="13" t="s">
        <v>137</v>
      </c>
      <c r="B173" s="14" t="s">
        <v>138</v>
      </c>
      <c r="C173" s="14"/>
      <c r="D173" s="22">
        <f>D174</f>
        <v>21670000</v>
      </c>
      <c r="E173" s="22">
        <f>E174</f>
        <v>363511.05</v>
      </c>
      <c r="F173" s="22">
        <f>F174</f>
        <v>22033511.05</v>
      </c>
      <c r="G173" s="6">
        <v>21670000</v>
      </c>
      <c r="H173" s="11">
        <f t="shared" si="26"/>
        <v>0</v>
      </c>
    </row>
    <row r="174" spans="1:8" ht="38.25">
      <c r="A174" s="13" t="s">
        <v>139</v>
      </c>
      <c r="B174" s="14" t="s">
        <v>140</v>
      </c>
      <c r="C174" s="14"/>
      <c r="D174" s="22">
        <f>D175+D177</f>
        <v>21670000</v>
      </c>
      <c r="E174" s="22">
        <f>E175+E177</f>
        <v>363511.05</v>
      </c>
      <c r="F174" s="22">
        <f>F175+F177</f>
        <v>22033511.05</v>
      </c>
      <c r="G174" s="6">
        <v>21670000</v>
      </c>
      <c r="H174" s="11">
        <f t="shared" si="26"/>
        <v>0</v>
      </c>
    </row>
    <row r="175" spans="1:8" ht="25.5">
      <c r="A175" s="13" t="s">
        <v>9</v>
      </c>
      <c r="B175" s="14" t="s">
        <v>140</v>
      </c>
      <c r="C175" s="14" t="s">
        <v>10</v>
      </c>
      <c r="D175" s="22">
        <f>D176</f>
        <v>6670000</v>
      </c>
      <c r="E175" s="22">
        <f>E176</f>
        <v>363511.05</v>
      </c>
      <c r="F175" s="22">
        <f>F176</f>
        <v>7033511.05</v>
      </c>
      <c r="G175" s="6">
        <v>6670000</v>
      </c>
      <c r="H175" s="11">
        <f t="shared" si="26"/>
        <v>0</v>
      </c>
    </row>
    <row r="176" spans="1:8" ht="25.5">
      <c r="A176" s="9" t="s">
        <v>11</v>
      </c>
      <c r="B176" s="10" t="s">
        <v>140</v>
      </c>
      <c r="C176" s="10" t="s">
        <v>12</v>
      </c>
      <c r="D176" s="23">
        <v>6670000</v>
      </c>
      <c r="E176" s="23">
        <f>-136488.95+500000</f>
        <v>363511.05</v>
      </c>
      <c r="F176" s="24">
        <f>D176+E176</f>
        <v>7033511.05</v>
      </c>
      <c r="G176" s="6">
        <v>6670000</v>
      </c>
      <c r="H176" s="11">
        <f t="shared" si="26"/>
        <v>0</v>
      </c>
    </row>
    <row r="177" spans="1:8" ht="12.75">
      <c r="A177" s="13" t="s">
        <v>26</v>
      </c>
      <c r="B177" s="14" t="s">
        <v>140</v>
      </c>
      <c r="C177" s="14" t="s">
        <v>27</v>
      </c>
      <c r="D177" s="22">
        <f>D178</f>
        <v>15000000</v>
      </c>
      <c r="E177" s="22">
        <f>E178</f>
        <v>0</v>
      </c>
      <c r="F177" s="22">
        <f>F178</f>
        <v>15000000</v>
      </c>
      <c r="G177" s="6">
        <v>15000000</v>
      </c>
      <c r="H177" s="11">
        <f t="shared" si="26"/>
        <v>0</v>
      </c>
    </row>
    <row r="178" spans="1:8" ht="38.25">
      <c r="A178" s="9" t="s">
        <v>210</v>
      </c>
      <c r="B178" s="10" t="s">
        <v>140</v>
      </c>
      <c r="C178" s="10" t="s">
        <v>29</v>
      </c>
      <c r="D178" s="35">
        <v>15000000</v>
      </c>
      <c r="E178" s="35"/>
      <c r="F178" s="24">
        <f>D178+E178</f>
        <v>15000000</v>
      </c>
      <c r="G178" s="6">
        <v>15000000</v>
      </c>
      <c r="H178" s="11">
        <f t="shared" si="26"/>
        <v>0</v>
      </c>
    </row>
    <row r="179" spans="1:8" ht="12.75">
      <c r="A179" s="13" t="s">
        <v>251</v>
      </c>
      <c r="B179" s="14" t="s">
        <v>248</v>
      </c>
      <c r="C179" s="37"/>
      <c r="D179" s="38">
        <f aca="true" t="shared" si="31" ref="D179:F180">D180</f>
        <v>0</v>
      </c>
      <c r="E179" s="38">
        <f t="shared" si="31"/>
        <v>21509778.99</v>
      </c>
      <c r="F179" s="38">
        <f t="shared" si="31"/>
        <v>21509778.99</v>
      </c>
      <c r="G179" s="6"/>
      <c r="H179" s="11"/>
    </row>
    <row r="180" spans="1:8" ht="25.5">
      <c r="A180" s="13" t="s">
        <v>250</v>
      </c>
      <c r="B180" s="14" t="s">
        <v>249</v>
      </c>
      <c r="C180" s="37"/>
      <c r="D180" s="38">
        <f t="shared" si="31"/>
        <v>0</v>
      </c>
      <c r="E180" s="38">
        <f t="shared" si="31"/>
        <v>21509778.99</v>
      </c>
      <c r="F180" s="38">
        <f t="shared" si="31"/>
        <v>21509778.99</v>
      </c>
      <c r="G180" s="6"/>
      <c r="H180" s="11"/>
    </row>
    <row r="181" spans="1:8" ht="14.25" customHeight="1">
      <c r="A181" s="51" t="s">
        <v>198</v>
      </c>
      <c r="B181" s="14" t="s">
        <v>249</v>
      </c>
      <c r="C181" s="37" t="s">
        <v>10</v>
      </c>
      <c r="D181" s="38">
        <f>D182+D183</f>
        <v>0</v>
      </c>
      <c r="E181" s="38">
        <f>E182+E183</f>
        <v>21509778.99</v>
      </c>
      <c r="F181" s="38">
        <f>F182+F183</f>
        <v>21509778.99</v>
      </c>
      <c r="G181" s="6"/>
      <c r="H181" s="11"/>
    </row>
    <row r="182" spans="1:8" ht="27" customHeight="1">
      <c r="A182" s="52" t="s">
        <v>240</v>
      </c>
      <c r="B182" s="50" t="s">
        <v>249</v>
      </c>
      <c r="C182" s="48" t="s">
        <v>12</v>
      </c>
      <c r="D182" s="24"/>
      <c r="E182" s="42">
        <v>20434290.04</v>
      </c>
      <c r="F182" s="24">
        <f>D182+E182</f>
        <v>20434290.04</v>
      </c>
      <c r="G182" s="6"/>
      <c r="H182" s="11"/>
    </row>
    <row r="183" spans="1:8" ht="30.75" customHeight="1">
      <c r="A183" s="49" t="s">
        <v>241</v>
      </c>
      <c r="B183" s="47" t="s">
        <v>249</v>
      </c>
      <c r="C183" s="48" t="s">
        <v>12</v>
      </c>
      <c r="D183" s="24"/>
      <c r="E183" s="42">
        <v>1075488.95</v>
      </c>
      <c r="F183" s="24">
        <f>D183+E183</f>
        <v>1075488.95</v>
      </c>
      <c r="G183" s="6"/>
      <c r="H183" s="11"/>
    </row>
    <row r="184" spans="1:8" ht="55.5" customHeight="1">
      <c r="A184" s="7" t="s">
        <v>141</v>
      </c>
      <c r="B184" s="8" t="s">
        <v>142</v>
      </c>
      <c r="C184" s="8"/>
      <c r="D184" s="22">
        <f>D185+D196+D207+D211+D219+D225+D229+D233+D244+D248</f>
        <v>44212747</v>
      </c>
      <c r="E184" s="22">
        <f>E185+E196+E207+E211+E219+E225+E229+E233+E244+E248</f>
        <v>2302549</v>
      </c>
      <c r="F184" s="22">
        <f>F185+F196+F207+F211+F219+F225+F229+F233+F244+F248</f>
        <v>46515296</v>
      </c>
      <c r="G184" s="5">
        <v>44212747</v>
      </c>
      <c r="H184" s="11">
        <f t="shared" si="26"/>
        <v>0</v>
      </c>
    </row>
    <row r="185" spans="1:8" ht="38.25">
      <c r="A185" s="13" t="s">
        <v>143</v>
      </c>
      <c r="B185" s="14" t="s">
        <v>144</v>
      </c>
      <c r="C185" s="14"/>
      <c r="D185" s="22">
        <f>D186+D193</f>
        <v>26849484</v>
      </c>
      <c r="E185" s="22">
        <f>E186+E193</f>
        <v>200000</v>
      </c>
      <c r="F185" s="22">
        <f>F186+F193</f>
        <v>27049484</v>
      </c>
      <c r="G185" s="6">
        <v>26849484</v>
      </c>
      <c r="H185" s="11">
        <f t="shared" si="26"/>
        <v>0</v>
      </c>
    </row>
    <row r="186" spans="1:8" ht="12.75">
      <c r="A186" s="13" t="s">
        <v>145</v>
      </c>
      <c r="B186" s="14" t="s">
        <v>146</v>
      </c>
      <c r="C186" s="14"/>
      <c r="D186" s="22">
        <f>D187+D189+D191</f>
        <v>25726910</v>
      </c>
      <c r="E186" s="22">
        <f>E187+E189+E191</f>
        <v>200000</v>
      </c>
      <c r="F186" s="22">
        <f>F187+F189+F191</f>
        <v>25926910</v>
      </c>
      <c r="G186" s="6">
        <v>25726910</v>
      </c>
      <c r="H186" s="11">
        <f t="shared" si="26"/>
        <v>0</v>
      </c>
    </row>
    <row r="187" spans="1:8" ht="51">
      <c r="A187" s="13" t="s">
        <v>67</v>
      </c>
      <c r="B187" s="14" t="s">
        <v>146</v>
      </c>
      <c r="C187" s="14" t="s">
        <v>68</v>
      </c>
      <c r="D187" s="22">
        <f>D188</f>
        <v>21269460</v>
      </c>
      <c r="E187" s="22">
        <f>E188</f>
        <v>0</v>
      </c>
      <c r="F187" s="22">
        <f>F188</f>
        <v>21269460</v>
      </c>
      <c r="G187" s="6">
        <v>21269460</v>
      </c>
      <c r="H187" s="11">
        <f t="shared" si="26"/>
        <v>0</v>
      </c>
    </row>
    <row r="188" spans="1:8" ht="25.5">
      <c r="A188" s="9" t="s">
        <v>147</v>
      </c>
      <c r="B188" s="10" t="s">
        <v>146</v>
      </c>
      <c r="C188" s="10" t="s">
        <v>148</v>
      </c>
      <c r="D188" s="23">
        <v>21269460</v>
      </c>
      <c r="E188" s="23"/>
      <c r="F188" s="24">
        <f>D188+E188</f>
        <v>21269460</v>
      </c>
      <c r="G188" s="6">
        <v>21269460</v>
      </c>
      <c r="H188" s="11">
        <f t="shared" si="26"/>
        <v>0</v>
      </c>
    </row>
    <row r="189" spans="1:8" ht="25.5">
      <c r="A189" s="13" t="s">
        <v>9</v>
      </c>
      <c r="B189" s="14" t="s">
        <v>146</v>
      </c>
      <c r="C189" s="14" t="s">
        <v>10</v>
      </c>
      <c r="D189" s="22">
        <f>D190</f>
        <v>4424450</v>
      </c>
      <c r="E189" s="22">
        <f>E190</f>
        <v>200000</v>
      </c>
      <c r="F189" s="22">
        <f>F190</f>
        <v>4624450</v>
      </c>
      <c r="G189" s="6">
        <v>4424450</v>
      </c>
      <c r="H189" s="11">
        <f t="shared" si="26"/>
        <v>0</v>
      </c>
    </row>
    <row r="190" spans="1:8" ht="25.5">
      <c r="A190" s="9" t="s">
        <v>11</v>
      </c>
      <c r="B190" s="10" t="s">
        <v>146</v>
      </c>
      <c r="C190" s="10" t="s">
        <v>12</v>
      </c>
      <c r="D190" s="23">
        <v>4424450</v>
      </c>
      <c r="E190" s="23">
        <v>200000</v>
      </c>
      <c r="F190" s="24">
        <f>D190+E190</f>
        <v>4624450</v>
      </c>
      <c r="G190" s="6">
        <v>4424450</v>
      </c>
      <c r="H190" s="11">
        <f t="shared" si="26"/>
        <v>0</v>
      </c>
    </row>
    <row r="191" spans="1:8" ht="12.75">
      <c r="A191" s="13" t="s">
        <v>26</v>
      </c>
      <c r="B191" s="14" t="s">
        <v>146</v>
      </c>
      <c r="C191" s="14" t="s">
        <v>27</v>
      </c>
      <c r="D191" s="22">
        <f>D192</f>
        <v>33000</v>
      </c>
      <c r="E191" s="22">
        <f>E192</f>
        <v>0</v>
      </c>
      <c r="F191" s="22">
        <f>F192</f>
        <v>33000</v>
      </c>
      <c r="G191" s="6">
        <v>33000</v>
      </c>
      <c r="H191" s="11">
        <f t="shared" si="26"/>
        <v>0</v>
      </c>
    </row>
    <row r="192" spans="1:8" ht="12.75">
      <c r="A192" s="9" t="s">
        <v>235</v>
      </c>
      <c r="B192" s="10" t="s">
        <v>146</v>
      </c>
      <c r="C192" s="10" t="s">
        <v>71</v>
      </c>
      <c r="D192" s="23">
        <v>33000</v>
      </c>
      <c r="E192" s="23"/>
      <c r="F192" s="24">
        <f>D192+E192</f>
        <v>33000</v>
      </c>
      <c r="G192" s="6">
        <v>33000</v>
      </c>
      <c r="H192" s="11">
        <f t="shared" si="26"/>
        <v>0</v>
      </c>
    </row>
    <row r="193" spans="1:8" ht="25.5">
      <c r="A193" s="13" t="s">
        <v>288</v>
      </c>
      <c r="B193" s="14" t="s">
        <v>149</v>
      </c>
      <c r="C193" s="14"/>
      <c r="D193" s="22">
        <f aca="true" t="shared" si="32" ref="D193:F194">D194</f>
        <v>1122574</v>
      </c>
      <c r="E193" s="22">
        <f t="shared" si="32"/>
        <v>0</v>
      </c>
      <c r="F193" s="22">
        <f t="shared" si="32"/>
        <v>1122574</v>
      </c>
      <c r="G193" s="6">
        <v>1122574</v>
      </c>
      <c r="H193" s="11">
        <f t="shared" si="26"/>
        <v>0</v>
      </c>
    </row>
    <row r="194" spans="1:8" ht="64.5" customHeight="1">
      <c r="A194" s="13" t="s">
        <v>233</v>
      </c>
      <c r="B194" s="14" t="s">
        <v>149</v>
      </c>
      <c r="C194" s="14" t="s">
        <v>68</v>
      </c>
      <c r="D194" s="22">
        <f t="shared" si="32"/>
        <v>1122574</v>
      </c>
      <c r="E194" s="22">
        <f t="shared" si="32"/>
        <v>0</v>
      </c>
      <c r="F194" s="22">
        <f t="shared" si="32"/>
        <v>1122574</v>
      </c>
      <c r="G194" s="6">
        <v>1122574</v>
      </c>
      <c r="H194" s="11">
        <f t="shared" si="26"/>
        <v>0</v>
      </c>
    </row>
    <row r="195" spans="1:8" ht="25.5">
      <c r="A195" s="9" t="s">
        <v>263</v>
      </c>
      <c r="B195" s="10" t="s">
        <v>149</v>
      </c>
      <c r="C195" s="10" t="s">
        <v>148</v>
      </c>
      <c r="D195" s="23">
        <v>1122574</v>
      </c>
      <c r="E195" s="23"/>
      <c r="F195" s="24">
        <f>D195+E195</f>
        <v>1122574</v>
      </c>
      <c r="G195" s="6">
        <v>1122574</v>
      </c>
      <c r="H195" s="11">
        <f t="shared" si="26"/>
        <v>0</v>
      </c>
    </row>
    <row r="196" spans="1:8" ht="38.25">
      <c r="A196" s="13" t="s">
        <v>287</v>
      </c>
      <c r="B196" s="14" t="s">
        <v>150</v>
      </c>
      <c r="C196" s="14"/>
      <c r="D196" s="22">
        <f>D197+D204</f>
        <v>2866932</v>
      </c>
      <c r="E196" s="22">
        <f>E197+E204</f>
        <v>0</v>
      </c>
      <c r="F196" s="22">
        <f>F197+F204</f>
        <v>2866932</v>
      </c>
      <c r="G196" s="6">
        <v>2866932</v>
      </c>
      <c r="H196" s="11">
        <f t="shared" si="26"/>
        <v>0</v>
      </c>
    </row>
    <row r="197" spans="1:8" ht="12.75">
      <c r="A197" s="13" t="s">
        <v>286</v>
      </c>
      <c r="B197" s="14" t="s">
        <v>151</v>
      </c>
      <c r="C197" s="14"/>
      <c r="D197" s="22">
        <f>D198+D200+D202</f>
        <v>794932</v>
      </c>
      <c r="E197" s="22">
        <f>E198+E200+E202</f>
        <v>820000</v>
      </c>
      <c r="F197" s="22">
        <f>F198+F200+F202</f>
        <v>1614932</v>
      </c>
      <c r="G197" s="6">
        <v>794932</v>
      </c>
      <c r="H197" s="11">
        <f t="shared" si="26"/>
        <v>0</v>
      </c>
    </row>
    <row r="198" spans="1:8" ht="51">
      <c r="A198" s="13" t="s">
        <v>233</v>
      </c>
      <c r="B198" s="14" t="s">
        <v>151</v>
      </c>
      <c r="C198" s="14" t="s">
        <v>68</v>
      </c>
      <c r="D198" s="22">
        <f>D199</f>
        <v>341744</v>
      </c>
      <c r="E198" s="22">
        <f>E199</f>
        <v>0</v>
      </c>
      <c r="F198" s="22">
        <f>F199</f>
        <v>341744</v>
      </c>
      <c r="G198" s="6">
        <v>341744</v>
      </c>
      <c r="H198" s="11">
        <f t="shared" si="26"/>
        <v>0</v>
      </c>
    </row>
    <row r="199" spans="1:8" ht="25.5">
      <c r="A199" s="9" t="s">
        <v>263</v>
      </c>
      <c r="B199" s="10" t="s">
        <v>151</v>
      </c>
      <c r="C199" s="10" t="s">
        <v>148</v>
      </c>
      <c r="D199" s="23">
        <v>341744</v>
      </c>
      <c r="E199" s="23"/>
      <c r="F199" s="24">
        <f>D199+E199</f>
        <v>341744</v>
      </c>
      <c r="G199" s="6">
        <v>341744</v>
      </c>
      <c r="H199" s="11">
        <f t="shared" si="26"/>
        <v>0</v>
      </c>
    </row>
    <row r="200" spans="1:8" ht="25.5">
      <c r="A200" s="13" t="s">
        <v>198</v>
      </c>
      <c r="B200" s="14" t="s">
        <v>151</v>
      </c>
      <c r="C200" s="14" t="s">
        <v>10</v>
      </c>
      <c r="D200" s="22">
        <f>D201</f>
        <v>450488</v>
      </c>
      <c r="E200" s="22">
        <f>E201</f>
        <v>820000</v>
      </c>
      <c r="F200" s="22">
        <f>F201</f>
        <v>1270488</v>
      </c>
      <c r="G200" s="6">
        <v>450488</v>
      </c>
      <c r="H200" s="11">
        <f t="shared" si="26"/>
        <v>0</v>
      </c>
    </row>
    <row r="201" spans="1:8" ht="25.5">
      <c r="A201" s="9" t="s">
        <v>199</v>
      </c>
      <c r="B201" s="10" t="s">
        <v>151</v>
      </c>
      <c r="C201" s="10" t="s">
        <v>12</v>
      </c>
      <c r="D201" s="23">
        <v>450488</v>
      </c>
      <c r="E201" s="23">
        <v>820000</v>
      </c>
      <c r="F201" s="24">
        <f>D201+E201</f>
        <v>1270488</v>
      </c>
      <c r="G201" s="6">
        <v>450488</v>
      </c>
      <c r="H201" s="11">
        <f t="shared" si="26"/>
        <v>0</v>
      </c>
    </row>
    <row r="202" spans="1:8" ht="12.75">
      <c r="A202" s="13" t="s">
        <v>209</v>
      </c>
      <c r="B202" s="14" t="s">
        <v>151</v>
      </c>
      <c r="C202" s="14" t="s">
        <v>27</v>
      </c>
      <c r="D202" s="22">
        <f>D203</f>
        <v>2700</v>
      </c>
      <c r="E202" s="22">
        <f>E203</f>
        <v>0</v>
      </c>
      <c r="F202" s="22">
        <f>F203</f>
        <v>2700</v>
      </c>
      <c r="G202" s="6">
        <v>2700</v>
      </c>
      <c r="H202" s="11">
        <f t="shared" si="26"/>
        <v>0</v>
      </c>
    </row>
    <row r="203" spans="1:8" ht="12.75">
      <c r="A203" s="9" t="s">
        <v>235</v>
      </c>
      <c r="B203" s="10" t="s">
        <v>151</v>
      </c>
      <c r="C203" s="10" t="s">
        <v>71</v>
      </c>
      <c r="D203" s="23">
        <v>2700</v>
      </c>
      <c r="E203" s="23"/>
      <c r="F203" s="24">
        <f>D203+E203</f>
        <v>2700</v>
      </c>
      <c r="G203" s="6">
        <v>2700</v>
      </c>
      <c r="H203" s="11">
        <f t="shared" si="26"/>
        <v>0</v>
      </c>
    </row>
    <row r="204" spans="1:8" ht="25.5">
      <c r="A204" s="13" t="s">
        <v>289</v>
      </c>
      <c r="B204" s="14" t="s">
        <v>152</v>
      </c>
      <c r="C204" s="14"/>
      <c r="D204" s="22">
        <f aca="true" t="shared" si="33" ref="D204:F205">D205</f>
        <v>2072000</v>
      </c>
      <c r="E204" s="22">
        <f t="shared" si="33"/>
        <v>-820000</v>
      </c>
      <c r="F204" s="22">
        <f t="shared" si="33"/>
        <v>1252000</v>
      </c>
      <c r="G204" s="6">
        <v>2072000</v>
      </c>
      <c r="H204" s="11">
        <f t="shared" si="26"/>
        <v>0</v>
      </c>
    </row>
    <row r="205" spans="1:8" ht="51">
      <c r="A205" s="13" t="s">
        <v>233</v>
      </c>
      <c r="B205" s="14" t="s">
        <v>152</v>
      </c>
      <c r="C205" s="14" t="s">
        <v>68</v>
      </c>
      <c r="D205" s="22">
        <f t="shared" si="33"/>
        <v>2072000</v>
      </c>
      <c r="E205" s="22">
        <f t="shared" si="33"/>
        <v>-820000</v>
      </c>
      <c r="F205" s="22">
        <f t="shared" si="33"/>
        <v>1252000</v>
      </c>
      <c r="G205" s="6">
        <v>2072000</v>
      </c>
      <c r="H205" s="11">
        <f t="shared" si="26"/>
        <v>0</v>
      </c>
    </row>
    <row r="206" spans="1:8" ht="25.5">
      <c r="A206" s="9" t="s">
        <v>263</v>
      </c>
      <c r="B206" s="10" t="s">
        <v>152</v>
      </c>
      <c r="C206" s="10" t="s">
        <v>148</v>
      </c>
      <c r="D206" s="23">
        <v>2072000</v>
      </c>
      <c r="E206" s="23">
        <v>-820000</v>
      </c>
      <c r="F206" s="24">
        <f>D206+E206</f>
        <v>1252000</v>
      </c>
      <c r="G206" s="6">
        <v>2072000</v>
      </c>
      <c r="H206" s="11">
        <f t="shared" si="26"/>
        <v>0</v>
      </c>
    </row>
    <row r="207" spans="1:8" ht="38.25">
      <c r="A207" s="13" t="s">
        <v>285</v>
      </c>
      <c r="B207" s="14" t="s">
        <v>153</v>
      </c>
      <c r="C207" s="14"/>
      <c r="D207" s="22">
        <f aca="true" t="shared" si="34" ref="D207:F209">D208</f>
        <v>678367</v>
      </c>
      <c r="E207" s="22">
        <f t="shared" si="34"/>
        <v>0</v>
      </c>
      <c r="F207" s="22">
        <f t="shared" si="34"/>
        <v>678367</v>
      </c>
      <c r="G207" s="6">
        <v>678367</v>
      </c>
      <c r="H207" s="11">
        <f t="shared" si="26"/>
        <v>0</v>
      </c>
    </row>
    <row r="208" spans="1:8" ht="12.75">
      <c r="A208" s="13" t="s">
        <v>286</v>
      </c>
      <c r="B208" s="14" t="s">
        <v>154</v>
      </c>
      <c r="C208" s="14"/>
      <c r="D208" s="22">
        <f t="shared" si="34"/>
        <v>678367</v>
      </c>
      <c r="E208" s="22">
        <f t="shared" si="34"/>
        <v>0</v>
      </c>
      <c r="F208" s="22">
        <f t="shared" si="34"/>
        <v>678367</v>
      </c>
      <c r="G208" s="6">
        <v>678367</v>
      </c>
      <c r="H208" s="11">
        <f t="shared" si="26"/>
        <v>0</v>
      </c>
    </row>
    <row r="209" spans="1:8" ht="51">
      <c r="A209" s="13" t="s">
        <v>233</v>
      </c>
      <c r="B209" s="14" t="s">
        <v>154</v>
      </c>
      <c r="C209" s="14" t="s">
        <v>68</v>
      </c>
      <c r="D209" s="22">
        <f t="shared" si="34"/>
        <v>678367</v>
      </c>
      <c r="E209" s="22">
        <f t="shared" si="34"/>
        <v>0</v>
      </c>
      <c r="F209" s="22">
        <f t="shared" si="34"/>
        <v>678367</v>
      </c>
      <c r="G209" s="6">
        <v>678367</v>
      </c>
      <c r="H209" s="11">
        <f t="shared" si="26"/>
        <v>0</v>
      </c>
    </row>
    <row r="210" spans="1:8" ht="25.5">
      <c r="A210" s="9" t="s">
        <v>147</v>
      </c>
      <c r="B210" s="10" t="s">
        <v>154</v>
      </c>
      <c r="C210" s="10" t="s">
        <v>148</v>
      </c>
      <c r="D210" s="23">
        <v>678367</v>
      </c>
      <c r="E210" s="23"/>
      <c r="F210" s="24">
        <f>D210+E210</f>
        <v>678367</v>
      </c>
      <c r="G210" s="6">
        <v>678367</v>
      </c>
      <c r="H210" s="11">
        <f t="shared" si="26"/>
        <v>0</v>
      </c>
    </row>
    <row r="211" spans="1:8" ht="25.5">
      <c r="A211" s="13" t="s">
        <v>155</v>
      </c>
      <c r="B211" s="14" t="s">
        <v>156</v>
      </c>
      <c r="C211" s="14"/>
      <c r="D211" s="22">
        <f>D212</f>
        <v>3711964</v>
      </c>
      <c r="E211" s="22">
        <f>E212</f>
        <v>70000</v>
      </c>
      <c r="F211" s="22">
        <f>F212</f>
        <v>3781964</v>
      </c>
      <c r="G211" s="6">
        <v>3711964</v>
      </c>
      <c r="H211" s="11">
        <f t="shared" si="26"/>
        <v>0</v>
      </c>
    </row>
    <row r="212" spans="1:8" ht="25.5">
      <c r="A212" s="13" t="s">
        <v>157</v>
      </c>
      <c r="B212" s="14" t="s">
        <v>158</v>
      </c>
      <c r="C212" s="14"/>
      <c r="D212" s="22">
        <f>D213+D215</f>
        <v>3711964</v>
      </c>
      <c r="E212" s="22">
        <f>E213+E215</f>
        <v>70000</v>
      </c>
      <c r="F212" s="22">
        <f>F213+F215</f>
        <v>3781964</v>
      </c>
      <c r="G212" s="6">
        <v>3711964</v>
      </c>
      <c r="H212" s="11">
        <f t="shared" si="26"/>
        <v>0</v>
      </c>
    </row>
    <row r="213" spans="1:8" ht="25.5">
      <c r="A213" s="13" t="s">
        <v>9</v>
      </c>
      <c r="B213" s="14" t="s">
        <v>158</v>
      </c>
      <c r="C213" s="14" t="s">
        <v>10</v>
      </c>
      <c r="D213" s="22">
        <f>D214</f>
        <v>2302000</v>
      </c>
      <c r="E213" s="22">
        <f>E214</f>
        <v>70000</v>
      </c>
      <c r="F213" s="22">
        <f>F214</f>
        <v>2372000</v>
      </c>
      <c r="G213" s="6">
        <v>2302000</v>
      </c>
      <c r="H213" s="11">
        <f t="shared" si="26"/>
        <v>0</v>
      </c>
    </row>
    <row r="214" spans="1:8" ht="25.5">
      <c r="A214" s="9" t="s">
        <v>11</v>
      </c>
      <c r="B214" s="10" t="s">
        <v>158</v>
      </c>
      <c r="C214" s="10" t="s">
        <v>12</v>
      </c>
      <c r="D214" s="23">
        <v>2302000</v>
      </c>
      <c r="E214" s="23">
        <v>70000</v>
      </c>
      <c r="F214" s="24">
        <f>D214+E214</f>
        <v>2372000</v>
      </c>
      <c r="G214" s="6">
        <v>2302000</v>
      </c>
      <c r="H214" s="11">
        <f t="shared" si="26"/>
        <v>0</v>
      </c>
    </row>
    <row r="215" spans="1:8" ht="12.75">
      <c r="A215" s="13" t="s">
        <v>26</v>
      </c>
      <c r="B215" s="14" t="s">
        <v>158</v>
      </c>
      <c r="C215" s="14" t="s">
        <v>27</v>
      </c>
      <c r="D215" s="22">
        <f>D216+D217+D218</f>
        <v>1409964</v>
      </c>
      <c r="E215" s="22">
        <f>E216+E217+E218</f>
        <v>0</v>
      </c>
      <c r="F215" s="22">
        <f>F216+F217+F218</f>
        <v>1409964</v>
      </c>
      <c r="G215" s="6">
        <v>1409964</v>
      </c>
      <c r="H215" s="11">
        <f t="shared" si="26"/>
        <v>0</v>
      </c>
    </row>
    <row r="216" spans="1:8" ht="38.25">
      <c r="A216" s="9" t="s">
        <v>28</v>
      </c>
      <c r="B216" s="10" t="s">
        <v>158</v>
      </c>
      <c r="C216" s="10" t="s">
        <v>29</v>
      </c>
      <c r="D216" s="23">
        <v>977800</v>
      </c>
      <c r="E216" s="23"/>
      <c r="F216" s="24">
        <f>D216+E216</f>
        <v>977800</v>
      </c>
      <c r="G216" s="6">
        <v>977800</v>
      </c>
      <c r="H216" s="11">
        <f t="shared" si="26"/>
        <v>0</v>
      </c>
    </row>
    <row r="217" spans="1:8" ht="12.75">
      <c r="A217" s="9" t="s">
        <v>159</v>
      </c>
      <c r="B217" s="10" t="s">
        <v>158</v>
      </c>
      <c r="C217" s="10" t="s">
        <v>160</v>
      </c>
      <c r="D217" s="23">
        <v>250000</v>
      </c>
      <c r="E217" s="23"/>
      <c r="F217" s="24">
        <f>D217+E217</f>
        <v>250000</v>
      </c>
      <c r="G217" s="6">
        <v>250000</v>
      </c>
      <c r="H217" s="11">
        <f t="shared" si="26"/>
        <v>0</v>
      </c>
    </row>
    <row r="218" spans="1:8" ht="12.75">
      <c r="A218" s="9" t="s">
        <v>70</v>
      </c>
      <c r="B218" s="10" t="s">
        <v>158</v>
      </c>
      <c r="C218" s="10" t="s">
        <v>71</v>
      </c>
      <c r="D218" s="23">
        <v>182164</v>
      </c>
      <c r="E218" s="23"/>
      <c r="F218" s="24">
        <f>D218+E218</f>
        <v>182164</v>
      </c>
      <c r="G218" s="6">
        <v>182164</v>
      </c>
      <c r="H218" s="11">
        <f t="shared" si="26"/>
        <v>0</v>
      </c>
    </row>
    <row r="219" spans="1:8" ht="25.5">
      <c r="A219" s="13" t="s">
        <v>161</v>
      </c>
      <c r="B219" s="14" t="s">
        <v>162</v>
      </c>
      <c r="C219" s="14"/>
      <c r="D219" s="22">
        <f>D220</f>
        <v>2000000</v>
      </c>
      <c r="E219" s="22">
        <f>E220</f>
        <v>0</v>
      </c>
      <c r="F219" s="22">
        <f>F220</f>
        <v>2000000</v>
      </c>
      <c r="G219" s="6">
        <v>2000000</v>
      </c>
      <c r="H219" s="11">
        <f t="shared" si="26"/>
        <v>0</v>
      </c>
    </row>
    <row r="220" spans="1:8" ht="25.5">
      <c r="A220" s="13" t="s">
        <v>271</v>
      </c>
      <c r="B220" s="14" t="s">
        <v>163</v>
      </c>
      <c r="C220" s="14"/>
      <c r="D220" s="22">
        <f>D221+D223</f>
        <v>2000000</v>
      </c>
      <c r="E220" s="22">
        <f>E221+E223</f>
        <v>0</v>
      </c>
      <c r="F220" s="22">
        <f>F221+F223</f>
        <v>2000000</v>
      </c>
      <c r="G220" s="6">
        <v>2000000</v>
      </c>
      <c r="H220" s="11">
        <f t="shared" si="26"/>
        <v>0</v>
      </c>
    </row>
    <row r="221" spans="1:8" ht="25.5">
      <c r="A221" s="13" t="s">
        <v>198</v>
      </c>
      <c r="B221" s="14" t="s">
        <v>163</v>
      </c>
      <c r="C221" s="14" t="s">
        <v>10</v>
      </c>
      <c r="D221" s="22">
        <f>D222</f>
        <v>0</v>
      </c>
      <c r="E221" s="22">
        <f>E222</f>
        <v>40000</v>
      </c>
      <c r="F221" s="22">
        <f>F222</f>
        <v>40000</v>
      </c>
      <c r="G221" s="6"/>
      <c r="H221" s="11"/>
    </row>
    <row r="222" spans="1:8" ht="25.5">
      <c r="A222" s="16" t="s">
        <v>199</v>
      </c>
      <c r="B222" s="47" t="s">
        <v>163</v>
      </c>
      <c r="C222" s="47" t="s">
        <v>12</v>
      </c>
      <c r="D222" s="53"/>
      <c r="E222" s="46">
        <v>40000</v>
      </c>
      <c r="F222" s="24">
        <f>D222+E222</f>
        <v>40000</v>
      </c>
      <c r="G222" s="6"/>
      <c r="H222" s="11"/>
    </row>
    <row r="223" spans="1:8" ht="12.75">
      <c r="A223" s="13" t="s">
        <v>209</v>
      </c>
      <c r="B223" s="14" t="s">
        <v>163</v>
      </c>
      <c r="C223" s="14" t="s">
        <v>27</v>
      </c>
      <c r="D223" s="22">
        <f>D224</f>
        <v>2000000</v>
      </c>
      <c r="E223" s="22">
        <f>E224</f>
        <v>-40000</v>
      </c>
      <c r="F223" s="22">
        <f>F224</f>
        <v>1960000</v>
      </c>
      <c r="G223" s="6">
        <v>2000000</v>
      </c>
      <c r="H223" s="11">
        <f t="shared" si="26"/>
        <v>0</v>
      </c>
    </row>
    <row r="224" spans="1:8" ht="12.75">
      <c r="A224" s="9" t="s">
        <v>270</v>
      </c>
      <c r="B224" s="10" t="s">
        <v>163</v>
      </c>
      <c r="C224" s="10" t="s">
        <v>164</v>
      </c>
      <c r="D224" s="23">
        <v>2000000</v>
      </c>
      <c r="E224" s="23">
        <v>-40000</v>
      </c>
      <c r="F224" s="24">
        <f>D224+E224</f>
        <v>1960000</v>
      </c>
      <c r="G224" s="6">
        <v>2000000</v>
      </c>
      <c r="H224" s="11">
        <f t="shared" si="26"/>
        <v>0</v>
      </c>
    </row>
    <row r="225" spans="1:8" ht="25.5">
      <c r="A225" s="13" t="s">
        <v>269</v>
      </c>
      <c r="B225" s="14" t="s">
        <v>165</v>
      </c>
      <c r="C225" s="14"/>
      <c r="D225" s="22">
        <f aca="true" t="shared" si="35" ref="D225:F227">D226</f>
        <v>4406000</v>
      </c>
      <c r="E225" s="22">
        <f t="shared" si="35"/>
        <v>0</v>
      </c>
      <c r="F225" s="22">
        <f t="shared" si="35"/>
        <v>4406000</v>
      </c>
      <c r="G225" s="6">
        <v>4406000</v>
      </c>
      <c r="H225" s="11">
        <f aca="true" t="shared" si="36" ref="H225:H274">D225-G225</f>
        <v>0</v>
      </c>
    </row>
    <row r="226" spans="1:8" ht="12.75">
      <c r="A226" s="13" t="s">
        <v>268</v>
      </c>
      <c r="B226" s="14" t="s">
        <v>166</v>
      </c>
      <c r="C226" s="14"/>
      <c r="D226" s="22">
        <f t="shared" si="35"/>
        <v>4406000</v>
      </c>
      <c r="E226" s="22">
        <f t="shared" si="35"/>
        <v>0</v>
      </c>
      <c r="F226" s="22">
        <f t="shared" si="35"/>
        <v>4406000</v>
      </c>
      <c r="G226" s="6">
        <v>4406000</v>
      </c>
      <c r="H226" s="11">
        <f t="shared" si="36"/>
        <v>0</v>
      </c>
    </row>
    <row r="227" spans="1:8" ht="12.75">
      <c r="A227" s="13" t="s">
        <v>209</v>
      </c>
      <c r="B227" s="14" t="s">
        <v>166</v>
      </c>
      <c r="C227" s="14" t="s">
        <v>27</v>
      </c>
      <c r="D227" s="22">
        <f t="shared" si="35"/>
        <v>4406000</v>
      </c>
      <c r="E227" s="22">
        <f t="shared" si="35"/>
        <v>0</v>
      </c>
      <c r="F227" s="22">
        <f t="shared" si="35"/>
        <v>4406000</v>
      </c>
      <c r="G227" s="6">
        <v>4406000</v>
      </c>
      <c r="H227" s="11">
        <f t="shared" si="36"/>
        <v>0</v>
      </c>
    </row>
    <row r="228" spans="1:8" ht="42" customHeight="1">
      <c r="A228" s="13" t="s">
        <v>210</v>
      </c>
      <c r="B228" s="14" t="s">
        <v>166</v>
      </c>
      <c r="C228" s="14" t="s">
        <v>29</v>
      </c>
      <c r="D228" s="35">
        <v>4406000</v>
      </c>
      <c r="E228" s="35"/>
      <c r="F228" s="24">
        <f>D228+E228</f>
        <v>4406000</v>
      </c>
      <c r="G228" s="6">
        <v>4406000</v>
      </c>
      <c r="H228" s="11">
        <f t="shared" si="36"/>
        <v>0</v>
      </c>
    </row>
    <row r="229" spans="1:8" ht="54" customHeight="1">
      <c r="A229" s="13" t="s">
        <v>267</v>
      </c>
      <c r="B229" s="14" t="s">
        <v>252</v>
      </c>
      <c r="C229" s="37"/>
      <c r="D229" s="38">
        <f>D230</f>
        <v>0</v>
      </c>
      <c r="E229" s="38">
        <f aca="true" t="shared" si="37" ref="E229:F231">E230</f>
        <v>921816</v>
      </c>
      <c r="F229" s="38">
        <f t="shared" si="37"/>
        <v>921816</v>
      </c>
      <c r="G229" s="6"/>
      <c r="H229" s="11"/>
    </row>
    <row r="230" spans="1:8" ht="38.25">
      <c r="A230" s="13" t="s">
        <v>266</v>
      </c>
      <c r="B230" s="14" t="s">
        <v>253</v>
      </c>
      <c r="C230" s="37"/>
      <c r="D230" s="38">
        <f>D231</f>
        <v>0</v>
      </c>
      <c r="E230" s="38">
        <f t="shared" si="37"/>
        <v>921816</v>
      </c>
      <c r="F230" s="38">
        <f t="shared" si="37"/>
        <v>921816</v>
      </c>
      <c r="G230" s="6"/>
      <c r="H230" s="11"/>
    </row>
    <row r="231" spans="1:8" ht="66" customHeight="1">
      <c r="A231" s="13" t="s">
        <v>233</v>
      </c>
      <c r="B231" s="14" t="s">
        <v>253</v>
      </c>
      <c r="C231" s="37" t="s">
        <v>68</v>
      </c>
      <c r="D231" s="38">
        <f>D232</f>
        <v>0</v>
      </c>
      <c r="E231" s="38">
        <f t="shared" si="37"/>
        <v>921816</v>
      </c>
      <c r="F231" s="38">
        <f t="shared" si="37"/>
        <v>921816</v>
      </c>
      <c r="G231" s="6"/>
      <c r="H231" s="11"/>
    </row>
    <row r="232" spans="1:8" ht="25.5">
      <c r="A232" s="9" t="s">
        <v>263</v>
      </c>
      <c r="B232" s="10" t="s">
        <v>253</v>
      </c>
      <c r="C232" s="20" t="s">
        <v>148</v>
      </c>
      <c r="D232" s="24"/>
      <c r="E232" s="24">
        <v>921816</v>
      </c>
      <c r="F232" s="24">
        <f>D232+E232</f>
        <v>921816</v>
      </c>
      <c r="G232" s="6"/>
      <c r="H232" s="11"/>
    </row>
    <row r="233" spans="1:8" ht="38.25">
      <c r="A233" s="13" t="s">
        <v>258</v>
      </c>
      <c r="B233" s="14" t="s">
        <v>167</v>
      </c>
      <c r="C233" s="14"/>
      <c r="D233" s="22">
        <f>D234+D239</f>
        <v>500000</v>
      </c>
      <c r="E233" s="22">
        <f>E234+E239</f>
        <v>1110733</v>
      </c>
      <c r="F233" s="22">
        <f>F234+F239</f>
        <v>1610733</v>
      </c>
      <c r="G233" s="6">
        <v>500000</v>
      </c>
      <c r="H233" s="11">
        <f t="shared" si="36"/>
        <v>0</v>
      </c>
    </row>
    <row r="234" spans="1:8" ht="38.25">
      <c r="A234" s="13" t="s">
        <v>257</v>
      </c>
      <c r="B234" s="14" t="s">
        <v>168</v>
      </c>
      <c r="C234" s="14"/>
      <c r="D234" s="22">
        <f>D235</f>
        <v>500000</v>
      </c>
      <c r="E234" s="22">
        <f>E235</f>
        <v>-500000</v>
      </c>
      <c r="F234" s="22">
        <f>F235</f>
        <v>0</v>
      </c>
      <c r="G234" s="6">
        <v>500000</v>
      </c>
      <c r="H234" s="11">
        <f t="shared" si="36"/>
        <v>0</v>
      </c>
    </row>
    <row r="235" spans="1:8" ht="25.5">
      <c r="A235" s="51" t="s">
        <v>202</v>
      </c>
      <c r="B235" s="14" t="s">
        <v>168</v>
      </c>
      <c r="C235" s="14" t="s">
        <v>16</v>
      </c>
      <c r="D235" s="22">
        <f>D236+D237+D238</f>
        <v>500000</v>
      </c>
      <c r="E235" s="22">
        <f>E236+E237+E238</f>
        <v>-500000</v>
      </c>
      <c r="F235" s="22">
        <f>F236+F237+F238</f>
        <v>0</v>
      </c>
      <c r="G235" s="6">
        <v>500000</v>
      </c>
      <c r="H235" s="11">
        <f t="shared" si="36"/>
        <v>0</v>
      </c>
    </row>
    <row r="236" spans="1:8" ht="12.75">
      <c r="A236" s="52" t="s">
        <v>254</v>
      </c>
      <c r="B236" s="55" t="s">
        <v>168</v>
      </c>
      <c r="C236" s="55" t="s">
        <v>64</v>
      </c>
      <c r="D236" s="35"/>
      <c r="E236" s="42"/>
      <c r="F236" s="24">
        <f>D236+E236</f>
        <v>0</v>
      </c>
      <c r="G236" s="6">
        <v>500000</v>
      </c>
      <c r="H236" s="11">
        <f t="shared" si="36"/>
        <v>-500000</v>
      </c>
    </row>
    <row r="237" spans="1:8" ht="12.75">
      <c r="A237" s="52" t="s">
        <v>255</v>
      </c>
      <c r="B237" s="55" t="s">
        <v>168</v>
      </c>
      <c r="C237" s="55" t="s">
        <v>64</v>
      </c>
      <c r="D237" s="35">
        <v>500000</v>
      </c>
      <c r="E237" s="42">
        <v>-500000</v>
      </c>
      <c r="F237" s="24">
        <f>D237+E237</f>
        <v>0</v>
      </c>
      <c r="G237" s="6"/>
      <c r="H237" s="11"/>
    </row>
    <row r="238" spans="1:8" ht="12.75">
      <c r="A238" s="52" t="s">
        <v>256</v>
      </c>
      <c r="B238" s="55" t="s">
        <v>168</v>
      </c>
      <c r="C238" s="55" t="s">
        <v>64</v>
      </c>
      <c r="D238" s="24"/>
      <c r="E238" s="42"/>
      <c r="F238" s="24">
        <f>D238+E238</f>
        <v>0</v>
      </c>
      <c r="G238" s="6"/>
      <c r="H238" s="11"/>
    </row>
    <row r="239" spans="1:8" ht="30" customHeight="1">
      <c r="A239" s="61" t="s">
        <v>280</v>
      </c>
      <c r="B239" s="62" t="s">
        <v>279</v>
      </c>
      <c r="C239" s="63"/>
      <c r="D239" s="67">
        <f>D241+D242+D243</f>
        <v>0</v>
      </c>
      <c r="E239" s="67">
        <f>E241+E242+E243</f>
        <v>1610733</v>
      </c>
      <c r="F239" s="67">
        <f>F241+F242+F243</f>
        <v>1610733</v>
      </c>
      <c r="G239" s="34"/>
      <c r="H239" s="11"/>
    </row>
    <row r="240" spans="1:8" ht="30" customHeight="1">
      <c r="A240" s="51" t="s">
        <v>202</v>
      </c>
      <c r="B240" s="62" t="s">
        <v>279</v>
      </c>
      <c r="C240" s="37" t="s">
        <v>16</v>
      </c>
      <c r="D240" s="38">
        <f>D241+D242+D243</f>
        <v>0</v>
      </c>
      <c r="E240" s="38">
        <f>E241+E242+E243</f>
        <v>1610733</v>
      </c>
      <c r="F240" s="38">
        <f>F241+F242+F243</f>
        <v>1610733</v>
      </c>
      <c r="G240" s="34"/>
      <c r="H240" s="11"/>
    </row>
    <row r="241" spans="1:8" ht="12.75">
      <c r="A241" s="52" t="s">
        <v>254</v>
      </c>
      <c r="B241" s="55" t="s">
        <v>279</v>
      </c>
      <c r="C241" s="55" t="s">
        <v>64</v>
      </c>
      <c r="D241" s="64"/>
      <c r="E241" s="65">
        <v>1000000</v>
      </c>
      <c r="F241" s="66">
        <f>D241+E241</f>
        <v>1000000</v>
      </c>
      <c r="G241" s="6"/>
      <c r="H241" s="11"/>
    </row>
    <row r="242" spans="1:8" ht="12.75">
      <c r="A242" s="52" t="s">
        <v>255</v>
      </c>
      <c r="B242" s="55" t="s">
        <v>279</v>
      </c>
      <c r="C242" s="55" t="s">
        <v>64</v>
      </c>
      <c r="D242" s="35"/>
      <c r="E242" s="42">
        <v>591308</v>
      </c>
      <c r="F242" s="24">
        <f>D242+E242</f>
        <v>591308</v>
      </c>
      <c r="G242" s="6"/>
      <c r="H242" s="11"/>
    </row>
    <row r="243" spans="1:8" ht="12.75">
      <c r="A243" s="52" t="s">
        <v>256</v>
      </c>
      <c r="B243" s="55" t="s">
        <v>279</v>
      </c>
      <c r="C243" s="55" t="s">
        <v>64</v>
      </c>
      <c r="D243" s="24"/>
      <c r="E243" s="42">
        <v>19425</v>
      </c>
      <c r="F243" s="24">
        <f>D243+E243</f>
        <v>19425</v>
      </c>
      <c r="G243" s="6"/>
      <c r="H243" s="11"/>
    </row>
    <row r="244" spans="1:8" ht="25.5">
      <c r="A244" s="54" t="s">
        <v>259</v>
      </c>
      <c r="B244" s="14" t="s">
        <v>169</v>
      </c>
      <c r="C244" s="14"/>
      <c r="D244" s="22">
        <f aca="true" t="shared" si="38" ref="D244:F246">D245</f>
        <v>200000</v>
      </c>
      <c r="E244" s="22">
        <f t="shared" si="38"/>
        <v>0</v>
      </c>
      <c r="F244" s="22">
        <f t="shared" si="38"/>
        <v>200000</v>
      </c>
      <c r="G244" s="6">
        <v>200000</v>
      </c>
      <c r="H244" s="11">
        <f t="shared" si="36"/>
        <v>0</v>
      </c>
    </row>
    <row r="245" spans="1:8" ht="12.75">
      <c r="A245" s="13" t="s">
        <v>260</v>
      </c>
      <c r="B245" s="14" t="s">
        <v>170</v>
      </c>
      <c r="C245" s="14"/>
      <c r="D245" s="22">
        <f t="shared" si="38"/>
        <v>200000</v>
      </c>
      <c r="E245" s="22">
        <f t="shared" si="38"/>
        <v>0</v>
      </c>
      <c r="F245" s="22">
        <f t="shared" si="38"/>
        <v>200000</v>
      </c>
      <c r="G245" s="6">
        <v>200000</v>
      </c>
      <c r="H245" s="11">
        <f t="shared" si="36"/>
        <v>0</v>
      </c>
    </row>
    <row r="246" spans="1:8" ht="12.75">
      <c r="A246" s="13" t="s">
        <v>212</v>
      </c>
      <c r="B246" s="14" t="s">
        <v>170</v>
      </c>
      <c r="C246" s="14" t="s">
        <v>32</v>
      </c>
      <c r="D246" s="22">
        <f t="shared" si="38"/>
        <v>200000</v>
      </c>
      <c r="E246" s="22">
        <f t="shared" si="38"/>
        <v>0</v>
      </c>
      <c r="F246" s="22">
        <f t="shared" si="38"/>
        <v>200000</v>
      </c>
      <c r="G246" s="6">
        <v>200000</v>
      </c>
      <c r="H246" s="11">
        <f t="shared" si="36"/>
        <v>0</v>
      </c>
    </row>
    <row r="247" spans="1:8" ht="12.75">
      <c r="A247" s="9" t="s">
        <v>213</v>
      </c>
      <c r="B247" s="10" t="s">
        <v>170</v>
      </c>
      <c r="C247" s="10" t="s">
        <v>34</v>
      </c>
      <c r="D247" s="23">
        <v>200000</v>
      </c>
      <c r="E247" s="23"/>
      <c r="F247" s="24">
        <f>D247+E247</f>
        <v>200000</v>
      </c>
      <c r="G247" s="6">
        <v>200000</v>
      </c>
      <c r="H247" s="11">
        <f t="shared" si="36"/>
        <v>0</v>
      </c>
    </row>
    <row r="248" spans="1:8" ht="38.25">
      <c r="A248" s="13" t="s">
        <v>261</v>
      </c>
      <c r="B248" s="14" t="s">
        <v>171</v>
      </c>
      <c r="C248" s="14"/>
      <c r="D248" s="22">
        <f aca="true" t="shared" si="39" ref="D248:F250">D249</f>
        <v>3000000</v>
      </c>
      <c r="E248" s="22">
        <f t="shared" si="39"/>
        <v>0</v>
      </c>
      <c r="F248" s="22">
        <f t="shared" si="39"/>
        <v>3000000</v>
      </c>
      <c r="G248" s="6">
        <v>3000000</v>
      </c>
      <c r="H248" s="11">
        <f t="shared" si="36"/>
        <v>0</v>
      </c>
    </row>
    <row r="249" spans="1:8" ht="51">
      <c r="A249" s="13" t="s">
        <v>262</v>
      </c>
      <c r="B249" s="14" t="s">
        <v>172</v>
      </c>
      <c r="C249" s="14"/>
      <c r="D249" s="22">
        <f t="shared" si="39"/>
        <v>3000000</v>
      </c>
      <c r="E249" s="22">
        <f t="shared" si="39"/>
        <v>0</v>
      </c>
      <c r="F249" s="22">
        <f t="shared" si="39"/>
        <v>3000000</v>
      </c>
      <c r="G249" s="6">
        <v>3000000</v>
      </c>
      <c r="H249" s="11">
        <f t="shared" si="36"/>
        <v>0</v>
      </c>
    </row>
    <row r="250" spans="1:8" ht="54.75" customHeight="1">
      <c r="A250" s="13" t="s">
        <v>233</v>
      </c>
      <c r="B250" s="14" t="s">
        <v>172</v>
      </c>
      <c r="C250" s="14" t="s">
        <v>68</v>
      </c>
      <c r="D250" s="22">
        <f t="shared" si="39"/>
        <v>3000000</v>
      </c>
      <c r="E250" s="22">
        <f t="shared" si="39"/>
        <v>0</v>
      </c>
      <c r="F250" s="22">
        <f t="shared" si="39"/>
        <v>3000000</v>
      </c>
      <c r="G250" s="6">
        <v>3000000</v>
      </c>
      <c r="H250" s="11">
        <f t="shared" si="36"/>
        <v>0</v>
      </c>
    </row>
    <row r="251" spans="1:8" ht="29.25" customHeight="1">
      <c r="A251" s="9" t="s">
        <v>263</v>
      </c>
      <c r="B251" s="10" t="s">
        <v>172</v>
      </c>
      <c r="C251" s="10" t="s">
        <v>148</v>
      </c>
      <c r="D251" s="23">
        <v>3000000</v>
      </c>
      <c r="E251" s="23"/>
      <c r="F251" s="24">
        <f>D251+E251</f>
        <v>3000000</v>
      </c>
      <c r="G251" s="6">
        <v>3000000</v>
      </c>
      <c r="H251" s="11">
        <f t="shared" si="36"/>
        <v>0</v>
      </c>
    </row>
    <row r="252" spans="1:8" ht="38.25">
      <c r="A252" s="7" t="s">
        <v>173</v>
      </c>
      <c r="B252" s="8" t="s">
        <v>174</v>
      </c>
      <c r="C252" s="8"/>
      <c r="D252" s="22">
        <f>D253+D257</f>
        <v>10981507.72</v>
      </c>
      <c r="E252" s="22">
        <f>E253+E257</f>
        <v>131423.03999999995</v>
      </c>
      <c r="F252" s="22">
        <f>F253+F257</f>
        <v>11112930.76</v>
      </c>
      <c r="G252" s="5">
        <v>10981507.72</v>
      </c>
      <c r="H252" s="11">
        <f t="shared" si="36"/>
        <v>0</v>
      </c>
    </row>
    <row r="253" spans="1:8" ht="25.5">
      <c r="A253" s="13" t="s">
        <v>264</v>
      </c>
      <c r="B253" s="14" t="s">
        <v>175</v>
      </c>
      <c r="C253" s="14"/>
      <c r="D253" s="22">
        <f aca="true" t="shared" si="40" ref="D253:F255">D254</f>
        <v>1678646.23</v>
      </c>
      <c r="E253" s="22">
        <f t="shared" si="40"/>
        <v>149121.8</v>
      </c>
      <c r="F253" s="22">
        <f t="shared" si="40"/>
        <v>1827768.03</v>
      </c>
      <c r="G253" s="6">
        <v>1678646.23</v>
      </c>
      <c r="H253" s="11">
        <f t="shared" si="36"/>
        <v>0</v>
      </c>
    </row>
    <row r="254" spans="1:8" ht="39" customHeight="1">
      <c r="A254" s="13" t="s">
        <v>265</v>
      </c>
      <c r="B254" s="14" t="s">
        <v>176</v>
      </c>
      <c r="C254" s="14"/>
      <c r="D254" s="22">
        <f t="shared" si="40"/>
        <v>1678646.23</v>
      </c>
      <c r="E254" s="22">
        <f t="shared" si="40"/>
        <v>149121.8</v>
      </c>
      <c r="F254" s="22">
        <f t="shared" si="40"/>
        <v>1827768.03</v>
      </c>
      <c r="G254" s="6">
        <v>1678646.23</v>
      </c>
      <c r="H254" s="11">
        <f t="shared" si="36"/>
        <v>0</v>
      </c>
    </row>
    <row r="255" spans="1:8" ht="25.5">
      <c r="A255" s="13" t="s">
        <v>198</v>
      </c>
      <c r="B255" s="14" t="s">
        <v>176</v>
      </c>
      <c r="C255" s="14" t="s">
        <v>10</v>
      </c>
      <c r="D255" s="22">
        <f t="shared" si="40"/>
        <v>1678646.23</v>
      </c>
      <c r="E255" s="22">
        <f t="shared" si="40"/>
        <v>149121.8</v>
      </c>
      <c r="F255" s="22">
        <f t="shared" si="40"/>
        <v>1827768.03</v>
      </c>
      <c r="G255" s="6">
        <v>1678646.23</v>
      </c>
      <c r="H255" s="11">
        <f t="shared" si="36"/>
        <v>0</v>
      </c>
    </row>
    <row r="256" spans="1:8" ht="25.5">
      <c r="A256" s="9" t="s">
        <v>199</v>
      </c>
      <c r="B256" s="10" t="s">
        <v>176</v>
      </c>
      <c r="C256" s="10" t="s">
        <v>12</v>
      </c>
      <c r="D256" s="23">
        <v>1678646.23</v>
      </c>
      <c r="E256" s="23">
        <v>149121.8</v>
      </c>
      <c r="F256" s="24">
        <f>D256+E256</f>
        <v>1827768.03</v>
      </c>
      <c r="G256" s="6">
        <v>1678646.23</v>
      </c>
      <c r="H256" s="11">
        <f t="shared" si="36"/>
        <v>0</v>
      </c>
    </row>
    <row r="257" spans="1:8" ht="25.5">
      <c r="A257" s="13" t="s">
        <v>281</v>
      </c>
      <c r="B257" s="14" t="s">
        <v>177</v>
      </c>
      <c r="C257" s="14"/>
      <c r="D257" s="22">
        <f>D258+D262</f>
        <v>9302861.49</v>
      </c>
      <c r="E257" s="22">
        <f>E258+E262</f>
        <v>-17698.76000000004</v>
      </c>
      <c r="F257" s="22">
        <f>F258+F262</f>
        <v>9285162.73</v>
      </c>
      <c r="G257" s="6">
        <v>9302861.49</v>
      </c>
      <c r="H257" s="11">
        <f t="shared" si="36"/>
        <v>0</v>
      </c>
    </row>
    <row r="258" spans="1:8" ht="25.5">
      <c r="A258" s="13" t="s">
        <v>272</v>
      </c>
      <c r="B258" s="14" t="s">
        <v>178</v>
      </c>
      <c r="C258" s="14"/>
      <c r="D258" s="22">
        <f>D259</f>
        <v>6303938.85</v>
      </c>
      <c r="E258" s="22">
        <f>E259</f>
        <v>212708.54999999996</v>
      </c>
      <c r="F258" s="22">
        <f>F259</f>
        <v>6516647.399999999</v>
      </c>
      <c r="G258" s="6">
        <v>6303938.85</v>
      </c>
      <c r="H258" s="11">
        <f t="shared" si="36"/>
        <v>0</v>
      </c>
    </row>
    <row r="259" spans="1:8" ht="25.5">
      <c r="A259" s="13" t="s">
        <v>198</v>
      </c>
      <c r="B259" s="14" t="s">
        <v>178</v>
      </c>
      <c r="C259" s="14" t="s">
        <v>10</v>
      </c>
      <c r="D259" s="22">
        <f>D260+D261</f>
        <v>6303938.85</v>
      </c>
      <c r="E259" s="22">
        <f>E260+E261</f>
        <v>212708.54999999996</v>
      </c>
      <c r="F259" s="22">
        <f>F260+F261</f>
        <v>6516647.399999999</v>
      </c>
      <c r="G259" s="6">
        <v>6303938.85</v>
      </c>
      <c r="H259" s="11">
        <f t="shared" si="36"/>
        <v>0</v>
      </c>
    </row>
    <row r="260" spans="1:8" ht="25.5">
      <c r="A260" s="41" t="s">
        <v>240</v>
      </c>
      <c r="B260" s="10" t="s">
        <v>178</v>
      </c>
      <c r="C260" s="10" t="s">
        <v>12</v>
      </c>
      <c r="D260" s="42">
        <v>6303938.85</v>
      </c>
      <c r="E260" s="42">
        <v>16199.949999999983</v>
      </c>
      <c r="F260" s="42">
        <f>D260+E260</f>
        <v>6320138.8</v>
      </c>
      <c r="G260" s="6">
        <v>6303938.85</v>
      </c>
      <c r="H260" s="11">
        <f t="shared" si="36"/>
        <v>0</v>
      </c>
    </row>
    <row r="261" spans="1:8" ht="25.5">
      <c r="A261" s="41" t="s">
        <v>241</v>
      </c>
      <c r="B261" s="10" t="s">
        <v>178</v>
      </c>
      <c r="C261" s="10" t="s">
        <v>12</v>
      </c>
      <c r="D261" s="42"/>
      <c r="E261" s="42">
        <f>189732.74+6775.86</f>
        <v>196508.59999999998</v>
      </c>
      <c r="F261" s="42">
        <f>D261+E261</f>
        <v>196508.59999999998</v>
      </c>
      <c r="G261" s="6"/>
      <c r="H261" s="11"/>
    </row>
    <row r="262" spans="1:8" ht="25.5">
      <c r="A262" s="13" t="s">
        <v>272</v>
      </c>
      <c r="B262" s="14" t="s">
        <v>179</v>
      </c>
      <c r="C262" s="14"/>
      <c r="D262" s="22">
        <f>D263</f>
        <v>2998922.64</v>
      </c>
      <c r="E262" s="22">
        <f>E263</f>
        <v>-230407.31</v>
      </c>
      <c r="F262" s="22">
        <f>F263</f>
        <v>2768515.33</v>
      </c>
      <c r="G262" s="6">
        <v>2998922.64</v>
      </c>
      <c r="H262" s="11">
        <f t="shared" si="36"/>
        <v>0</v>
      </c>
    </row>
    <row r="263" spans="1:8" ht="25.5">
      <c r="A263" s="13" t="s">
        <v>198</v>
      </c>
      <c r="B263" s="14" t="s">
        <v>179</v>
      </c>
      <c r="C263" s="14" t="s">
        <v>10</v>
      </c>
      <c r="D263" s="22">
        <f>D264+D265</f>
        <v>2998922.64</v>
      </c>
      <c r="E263" s="22">
        <f>E264+E265</f>
        <v>-230407.31</v>
      </c>
      <c r="F263" s="22">
        <f>F264+F265</f>
        <v>2768515.33</v>
      </c>
      <c r="G263" s="6">
        <v>2998922.64</v>
      </c>
      <c r="H263" s="11">
        <f t="shared" si="36"/>
        <v>0</v>
      </c>
    </row>
    <row r="264" spans="1:8" ht="25.5">
      <c r="A264" s="41" t="s">
        <v>240</v>
      </c>
      <c r="B264" s="10" t="s">
        <v>179</v>
      </c>
      <c r="C264" s="10" t="s">
        <v>12</v>
      </c>
      <c r="D264" s="42">
        <v>2998922.64</v>
      </c>
      <c r="E264" s="42">
        <v>-313891.51</v>
      </c>
      <c r="F264" s="42">
        <f>D264+E264</f>
        <v>2685031.13</v>
      </c>
      <c r="G264" s="6">
        <v>2998922.64</v>
      </c>
      <c r="H264" s="11">
        <f t="shared" si="36"/>
        <v>0</v>
      </c>
    </row>
    <row r="265" spans="1:8" ht="25.5">
      <c r="A265" s="41" t="s">
        <v>241</v>
      </c>
      <c r="B265" s="10" t="s">
        <v>179</v>
      </c>
      <c r="C265" s="10" t="s">
        <v>12</v>
      </c>
      <c r="D265" s="42"/>
      <c r="E265" s="42">
        <v>83484.2</v>
      </c>
      <c r="F265" s="42">
        <f>D265+E265</f>
        <v>83484.2</v>
      </c>
      <c r="G265" s="6"/>
      <c r="H265" s="11"/>
    </row>
    <row r="266" spans="1:8" ht="12.75">
      <c r="A266" s="7" t="s">
        <v>180</v>
      </c>
      <c r="B266" s="8" t="s">
        <v>181</v>
      </c>
      <c r="C266" s="8"/>
      <c r="D266" s="22">
        <f>D267+D271+D275</f>
        <v>5959942.98</v>
      </c>
      <c r="E266" s="22">
        <f>E267+E271+E275</f>
        <v>-4612332.2</v>
      </c>
      <c r="F266" s="22">
        <f>F267+F271+F275</f>
        <v>1347610.7800000003</v>
      </c>
      <c r="G266" s="5">
        <v>5959942.98</v>
      </c>
      <c r="H266" s="11">
        <f t="shared" si="36"/>
        <v>0</v>
      </c>
    </row>
    <row r="267" spans="1:8" ht="25.5">
      <c r="A267" s="13" t="s">
        <v>282</v>
      </c>
      <c r="B267" s="14" t="s">
        <v>182</v>
      </c>
      <c r="C267" s="14"/>
      <c r="D267" s="22">
        <f aca="true" t="shared" si="41" ref="D267:F269">D268</f>
        <v>5859942.98</v>
      </c>
      <c r="E267" s="22">
        <f t="shared" si="41"/>
        <v>-5014132.2</v>
      </c>
      <c r="F267" s="22">
        <f t="shared" si="41"/>
        <v>845810.7800000003</v>
      </c>
      <c r="G267" s="6">
        <v>5859942.98</v>
      </c>
      <c r="H267" s="11">
        <f t="shared" si="36"/>
        <v>0</v>
      </c>
    </row>
    <row r="268" spans="1:8" ht="25.5">
      <c r="A268" s="13" t="s">
        <v>283</v>
      </c>
      <c r="B268" s="14" t="s">
        <v>183</v>
      </c>
      <c r="C268" s="14"/>
      <c r="D268" s="22">
        <f t="shared" si="41"/>
        <v>5859942.98</v>
      </c>
      <c r="E268" s="22">
        <f t="shared" si="41"/>
        <v>-5014132.2</v>
      </c>
      <c r="F268" s="22">
        <f t="shared" si="41"/>
        <v>845810.7800000003</v>
      </c>
      <c r="G268" s="6">
        <v>5859942.98</v>
      </c>
      <c r="H268" s="11">
        <f t="shared" si="36"/>
        <v>0</v>
      </c>
    </row>
    <row r="269" spans="1:8" ht="12.75">
      <c r="A269" s="13" t="s">
        <v>209</v>
      </c>
      <c r="B269" s="14" t="s">
        <v>183</v>
      </c>
      <c r="C269" s="14" t="s">
        <v>27</v>
      </c>
      <c r="D269" s="22">
        <f t="shared" si="41"/>
        <v>5859942.98</v>
      </c>
      <c r="E269" s="22">
        <f t="shared" si="41"/>
        <v>-5014132.2</v>
      </c>
      <c r="F269" s="22">
        <f t="shared" si="41"/>
        <v>845810.7800000003</v>
      </c>
      <c r="G269" s="6">
        <v>5859942.98</v>
      </c>
      <c r="H269" s="11">
        <f t="shared" si="36"/>
        <v>0</v>
      </c>
    </row>
    <row r="270" spans="1:8" ht="12.75">
      <c r="A270" s="9" t="s">
        <v>270</v>
      </c>
      <c r="B270" s="10" t="s">
        <v>183</v>
      </c>
      <c r="C270" s="10" t="s">
        <v>164</v>
      </c>
      <c r="D270" s="23">
        <v>5859942.98</v>
      </c>
      <c r="E270" s="23">
        <v>-5014132.2</v>
      </c>
      <c r="F270" s="24">
        <f>D270+E270</f>
        <v>845810.7800000003</v>
      </c>
      <c r="G270" s="6">
        <v>5859942.98</v>
      </c>
      <c r="H270" s="11">
        <f t="shared" si="36"/>
        <v>0</v>
      </c>
    </row>
    <row r="271" spans="1:8" ht="38.25">
      <c r="A271" s="13" t="s">
        <v>284</v>
      </c>
      <c r="B271" s="14" t="s">
        <v>184</v>
      </c>
      <c r="C271" s="14"/>
      <c r="D271" s="22">
        <f aca="true" t="shared" si="42" ref="D271:F273">D272</f>
        <v>100000</v>
      </c>
      <c r="E271" s="22">
        <f t="shared" si="42"/>
        <v>0</v>
      </c>
      <c r="F271" s="22">
        <f t="shared" si="42"/>
        <v>100000</v>
      </c>
      <c r="G271" s="6">
        <v>100000</v>
      </c>
      <c r="H271" s="11">
        <f t="shared" si="36"/>
        <v>0</v>
      </c>
    </row>
    <row r="272" spans="1:8" ht="38.25">
      <c r="A272" s="13" t="s">
        <v>193</v>
      </c>
      <c r="B272" s="14" t="s">
        <v>185</v>
      </c>
      <c r="C272" s="14"/>
      <c r="D272" s="22">
        <f t="shared" si="42"/>
        <v>100000</v>
      </c>
      <c r="E272" s="22">
        <f t="shared" si="42"/>
        <v>0</v>
      </c>
      <c r="F272" s="22">
        <f t="shared" si="42"/>
        <v>100000</v>
      </c>
      <c r="G272" s="6">
        <v>100000</v>
      </c>
      <c r="H272" s="11">
        <f t="shared" si="36"/>
        <v>0</v>
      </c>
    </row>
    <row r="273" spans="1:8" ht="12.75">
      <c r="A273" s="13" t="s">
        <v>192</v>
      </c>
      <c r="B273" s="70" t="s">
        <v>185</v>
      </c>
      <c r="C273" s="70" t="s">
        <v>186</v>
      </c>
      <c r="D273" s="25">
        <f t="shared" si="42"/>
        <v>100000</v>
      </c>
      <c r="E273" s="25">
        <f t="shared" si="42"/>
        <v>0</v>
      </c>
      <c r="F273" s="25">
        <f t="shared" si="42"/>
        <v>100000</v>
      </c>
      <c r="G273" s="6">
        <v>100000</v>
      </c>
      <c r="H273" s="11">
        <f t="shared" si="36"/>
        <v>0</v>
      </c>
    </row>
    <row r="274" spans="1:8" ht="12.75">
      <c r="A274" s="68" t="s">
        <v>194</v>
      </c>
      <c r="B274" s="72" t="s">
        <v>185</v>
      </c>
      <c r="C274" s="72" t="s">
        <v>187</v>
      </c>
      <c r="D274" s="24">
        <v>100000</v>
      </c>
      <c r="E274" s="24"/>
      <c r="F274" s="24">
        <f>D274+E274</f>
        <v>100000</v>
      </c>
      <c r="G274" s="34">
        <v>100000</v>
      </c>
      <c r="H274" s="11">
        <f t="shared" si="36"/>
        <v>0</v>
      </c>
    </row>
    <row r="275" spans="1:6" ht="25.5">
      <c r="A275" s="69" t="s">
        <v>293</v>
      </c>
      <c r="B275" s="71" t="s">
        <v>290</v>
      </c>
      <c r="C275" s="71"/>
      <c r="D275" s="75">
        <f>D276</f>
        <v>0</v>
      </c>
      <c r="E275" s="75">
        <f aca="true" t="shared" si="43" ref="E275:F277">E276</f>
        <v>401800</v>
      </c>
      <c r="F275" s="75">
        <f t="shared" si="43"/>
        <v>401800</v>
      </c>
    </row>
    <row r="276" spans="1:6" ht="12.75">
      <c r="A276" s="69" t="s">
        <v>294</v>
      </c>
      <c r="B276" s="71" t="s">
        <v>291</v>
      </c>
      <c r="C276" s="71"/>
      <c r="D276" s="75">
        <f>D277</f>
        <v>0</v>
      </c>
      <c r="E276" s="75">
        <f t="shared" si="43"/>
        <v>401800</v>
      </c>
      <c r="F276" s="75">
        <f t="shared" si="43"/>
        <v>401800</v>
      </c>
    </row>
    <row r="277" spans="1:6" ht="12.75">
      <c r="A277" s="69" t="s">
        <v>209</v>
      </c>
      <c r="B277" s="71" t="s">
        <v>291</v>
      </c>
      <c r="C277" s="71" t="s">
        <v>27</v>
      </c>
      <c r="D277" s="75">
        <f>D278</f>
        <v>0</v>
      </c>
      <c r="E277" s="75">
        <f t="shared" si="43"/>
        <v>401800</v>
      </c>
      <c r="F277" s="75">
        <f t="shared" si="43"/>
        <v>401800</v>
      </c>
    </row>
    <row r="278" spans="1:6" ht="12.75">
      <c r="A278" s="73" t="s">
        <v>295</v>
      </c>
      <c r="B278" s="74" t="s">
        <v>291</v>
      </c>
      <c r="C278" s="74" t="s">
        <v>292</v>
      </c>
      <c r="D278" s="76"/>
      <c r="E278" s="76">
        <v>401800</v>
      </c>
      <c r="F278" s="24">
        <f>D278+E278</f>
        <v>401800</v>
      </c>
    </row>
  </sheetData>
  <sheetProtection/>
  <mergeCells count="5">
    <mergeCell ref="D3:F3"/>
    <mergeCell ref="D1:F1"/>
    <mergeCell ref="A4:F4"/>
    <mergeCell ref="A2:F2"/>
    <mergeCell ref="A5:F5"/>
  </mergeCells>
  <printOptions/>
  <pageMargins left="0.6692913385826772" right="0" top="0" bottom="0" header="0.5118110236220472" footer="0"/>
  <pageSetup horizontalDpi="600" verticalDpi="600" orientation="portrait" paperSize="9" scale="80" r:id="rId1"/>
  <ignoredErrors>
    <ignoredError sqref="F32 F42 F47 F52 F57 F15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komfin</dc:creator>
  <cp:keywords/>
  <dc:description/>
  <cp:lastModifiedBy>sachapc</cp:lastModifiedBy>
  <cp:lastPrinted>2021-07-27T11:29:05Z</cp:lastPrinted>
  <dcterms:created xsi:type="dcterms:W3CDTF">2014-12-18T06:29:51Z</dcterms:created>
  <dcterms:modified xsi:type="dcterms:W3CDTF">2021-07-27T13:11:02Z</dcterms:modified>
  <cp:category/>
  <cp:version/>
  <cp:contentType/>
  <cp:contentStatus/>
</cp:coreProperties>
</file>