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<sst xmlns="http://schemas.openxmlformats.org/spreadsheetml/2006/main" count="759" uniqueCount="292">
  <si>
    <t>(рублей)</t>
  </si>
  <si>
    <t>Наименование</t>
  </si>
  <si>
    <t>Целевая статья</t>
  </si>
  <si>
    <t>Группы и подгруппы видов расходов</t>
  </si>
  <si>
    <t xml:space="preserve">Распределение бюджетных ассигнований бюджета муниципального образования городское поселение «Город Малоярославец»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2018 год </t>
  </si>
  <si>
    <t>Муниципальная программа "Безопасный город" муниципального образования городское поселение "Город Малоярославец" на 2014-2020 годы"</t>
  </si>
  <si>
    <t>02 0 00 00000</t>
  </si>
  <si>
    <t>02 0 01 00000</t>
  </si>
  <si>
    <t>02 0 01 00460</t>
  </si>
  <si>
    <t>200</t>
  </si>
  <si>
    <t>240</t>
  </si>
  <si>
    <t>02 0 02 00000</t>
  </si>
  <si>
    <t>02 0 02 00790</t>
  </si>
  <si>
    <t>600</t>
  </si>
  <si>
    <t>630</t>
  </si>
  <si>
    <t>Муниципальная программа "Социальная поддержка граждан муниципального образования городское поселение "Город Малоярославец"</t>
  </si>
  <si>
    <t>03 0 00 00000</t>
  </si>
  <si>
    <t>03 0 01 00000</t>
  </si>
  <si>
    <t>03 0 01 00470</t>
  </si>
  <si>
    <t>300</t>
  </si>
  <si>
    <t>310</t>
  </si>
  <si>
    <t>360</t>
  </si>
  <si>
    <t>03 0 01 00480</t>
  </si>
  <si>
    <t>800</t>
  </si>
  <si>
    <t>810</t>
  </si>
  <si>
    <t>03 0 01 00490</t>
  </si>
  <si>
    <t>03 0 01 00800</t>
  </si>
  <si>
    <t>500</t>
  </si>
  <si>
    <t>540</t>
  </si>
  <si>
    <t>03 0 02 00000</t>
  </si>
  <si>
    <t>03 0 02 00780</t>
  </si>
  <si>
    <t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</si>
  <si>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04 0 00 00000</t>
  </si>
  <si>
    <t>04 0 01 00000</t>
  </si>
  <si>
    <t>04 0 01 00510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</si>
  <si>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 на 2014-2020 годы"</t>
  </si>
  <si>
    <t>07 0 00 00000</t>
  </si>
  <si>
    <t>07 0 01 00000</t>
  </si>
  <si>
    <t>07 0 01 00550</t>
  </si>
  <si>
    <t>Муниципальная программа "Управление муниципальным имуществом муниципального образования городское поселение "Город Малоярославец" на 2014-2020 годы"</t>
  </si>
  <si>
    <t>08 0 00 00000</t>
  </si>
  <si>
    <t>08 0 01 00000</t>
  </si>
  <si>
    <t>08 0 01 00560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</si>
  <si>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 на 2014-2020 годы"</t>
  </si>
  <si>
    <t>09 0 00 00000</t>
  </si>
  <si>
    <t>09 0 01 00000</t>
  </si>
  <si>
    <t>09 0 01 00580</t>
  </si>
  <si>
    <t>09 0 02 00000</t>
  </si>
  <si>
    <t>09 0 02 00760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</si>
  <si>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</si>
  <si>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10 0 00 00000</t>
  </si>
  <si>
    <t>10 0 01 00000</t>
  </si>
  <si>
    <t>10 0 01 00650</t>
  </si>
  <si>
    <t>700</t>
  </si>
  <si>
    <t>730</t>
  </si>
  <si>
    <t>Муниципальная программа "Развитие культуры в муниципальном образовании городское поселение "Город Малоярославец" на 2014-2020 годы"</t>
  </si>
  <si>
    <t>11 0 00 00000</t>
  </si>
  <si>
    <t>11 1 00 00000</t>
  </si>
  <si>
    <t>11 1 01 00000</t>
  </si>
  <si>
    <t>11 1 01 00590</t>
  </si>
  <si>
    <t>100</t>
  </si>
  <si>
    <t>110</t>
  </si>
  <si>
    <t>11 1 01 00600</t>
  </si>
  <si>
    <t>610</t>
  </si>
  <si>
    <t>11 2 00 00000</t>
  </si>
  <si>
    <t>11 2 01 00000</t>
  </si>
  <si>
    <t>11 2 01 00590</t>
  </si>
  <si>
    <t>850</t>
  </si>
  <si>
    <t>11 3 00 00000</t>
  </si>
  <si>
    <t>11 3 01 00000</t>
  </si>
  <si>
    <t>11 3 01 00600</t>
  </si>
  <si>
    <t>11 4 00 00000</t>
  </si>
  <si>
    <t>11 4 01 00000</t>
  </si>
  <si>
    <t>11 4 01 00600</t>
  </si>
  <si>
    <t>11 5 00 00000</t>
  </si>
  <si>
    <t>11 5 01 00000</t>
  </si>
  <si>
    <t>11 5 01 00610</t>
  </si>
  <si>
    <t>Муниципальная программа "Чистая вода в муниципальном образовании городское поселение "Город Малоярославец" на 2014-2020 годы"</t>
  </si>
  <si>
    <t>12 0 00 00000</t>
  </si>
  <si>
    <t>12 0 01 00000</t>
  </si>
  <si>
    <t>12 0 01 00580</t>
  </si>
  <si>
    <t>Муниципальная программа "Развитие физической культуры и спорта в муниципальном образовании городское поселение "Город Малоярославец" на 2014-2020 годы"</t>
  </si>
  <si>
    <t>13 0 00 00000</t>
  </si>
  <si>
    <t>13 0 01 00000</t>
  </si>
  <si>
    <t>13 0 01 00600</t>
  </si>
  <si>
    <t>13 0 01 00620</t>
  </si>
  <si>
    <t>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</si>
  <si>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14 0 00 00000</t>
  </si>
  <si>
    <t>14 0 01 00000</t>
  </si>
  <si>
    <t>14 0 01 00720</t>
  </si>
  <si>
    <t>Муниципальная программа "Развитие туризма в муниципальном образовании городское поселение "Город Малоярославец" на 2014-2020 годы"</t>
  </si>
  <si>
    <t>15 0 00 00000</t>
  </si>
  <si>
    <t>15 0 01 00000</t>
  </si>
  <si>
    <t>15 0 01 00630</t>
  </si>
  <si>
    <t>Муниципальная программа "Благоустройство территории муниципального образования городское поселение "Город Малоярославец" на 2014-2020 годы"</t>
  </si>
  <si>
    <t>16 0 00 00000</t>
  </si>
  <si>
    <t>16 0 01 00000</t>
  </si>
  <si>
    <t>16 0 01 00660</t>
  </si>
  <si>
    <t>16 0 01 00670</t>
  </si>
  <si>
    <t>16 0 01 00680</t>
  </si>
  <si>
    <t>16 0 01 00690</t>
  </si>
  <si>
    <t>Муниципальная программа "Поддержка казачьих обществ в муниципальном образовании городское поселение "Город Малоярославец" на 2014-2020 годы"</t>
  </si>
  <si>
    <t>17 0 00 00000</t>
  </si>
  <si>
    <t>17 0 01 00000</t>
  </si>
  <si>
    <t>17 0 01 00700</t>
  </si>
  <si>
    <t>Муниципальная программа "Развитие дорожного хозяйства в муниципальном образовании городское поселение "Город Малоярославец" на 2014-2020 годы"</t>
  </si>
  <si>
    <t>19 0 00 00000</t>
  </si>
  <si>
    <t>19 0 01 00000</t>
  </si>
  <si>
    <t>19 0 01 00520</t>
  </si>
  <si>
    <t>Муниципальная программа "Создание условий для обеспечения и освещения деятельности органов местного самоуправления, развития муниципальной службы в муниципальном образовании городское поселение "Город Малоярославец"</t>
  </si>
  <si>
    <t>20 0 00 00000</t>
  </si>
  <si>
    <t>20 0 01 00000</t>
  </si>
  <si>
    <t>20 0 01 00400</t>
  </si>
  <si>
    <t>120</t>
  </si>
  <si>
    <t>20 0 01 00430</t>
  </si>
  <si>
    <t>20 0 01 00450</t>
  </si>
  <si>
    <t>20 0 02 00000</t>
  </si>
  <si>
    <t>20 0 02 00400</t>
  </si>
  <si>
    <t>20 0 02 00420</t>
  </si>
  <si>
    <t>20 0 03 00000</t>
  </si>
  <si>
    <t>20 0 03 00040</t>
  </si>
  <si>
    <t>20 0 04 00000</t>
  </si>
  <si>
    <t>20 0 04 00740</t>
  </si>
  <si>
    <t>20 0 05 00000</t>
  </si>
  <si>
    <t>20 0 05 00730</t>
  </si>
  <si>
    <t>870</t>
  </si>
  <si>
    <t>20 0 06 00000</t>
  </si>
  <si>
    <t>20 0 06 00710</t>
  </si>
  <si>
    <t>20 0 08 00000</t>
  </si>
  <si>
    <t>20 0 08 00840</t>
  </si>
  <si>
    <t>20 0 09 00000</t>
  </si>
  <si>
    <t>20 0 09 00860</t>
  </si>
  <si>
    <t>21 0 00 00000</t>
  </si>
  <si>
    <t>21 0 01 00000</t>
  </si>
  <si>
    <t>21 0 01 00850</t>
  </si>
  <si>
    <t>Муниципальная программа "Формирование современной городской среды на территории МО ГП "Город Малоярославец" на 2018-2022 годы</t>
  </si>
  <si>
    <t>21 0 01 L5550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</si>
  <si>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</si>
  <si>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</si>
  <si>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</si>
  <si>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</si>
  <si>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Основное мероприятие "Охрана общественного порядка"</t>
  </si>
  <si>
    <t>Охрана общественного порядка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</si>
  <si>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</si>
  <si>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</si>
  <si>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Основное мероприятие "Повышение уровня жизни социально незащищенных категорий граждан"</t>
  </si>
  <si>
    <t>Социальная поддержка</t>
  </si>
  <si>
    <t>Социальное обеспечение и иные выплаты населению</t>
  </si>
  <si>
    <t>Публичные нормативные социальные выплаты гражданам</t>
  </si>
  <si>
    <t>Иные выплаты населению</t>
  </si>
  <si>
    <t>Компенсация возмещения затрат за льготный проезд отдельных категорий граждан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</si>
  <si>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</si>
  <si>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</si>
  <si>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Осуществление капитального ремонта индивидуальных жилых домов инвалидов и участников Великой Отечественной войны</t>
  </si>
  <si>
    <t>Межбюджетные трансферты на приобретение жилья, нуждающихся в улучшении жилищных условий молодых семей</t>
  </si>
  <si>
    <t>Межбюджетные трансферты</t>
  </si>
  <si>
    <t>Иные межбюджетные трансферты</t>
  </si>
  <si>
    <t>Основное мероприятие "Социальная поддержка граждан"</t>
  </si>
  <si>
    <t>Доплаты к пенсиям государственных и муниципальных служащих</t>
  </si>
  <si>
    <t>Основное мероприятие "Организация и функционирование территориального общественного самоуправления на территории города"</t>
  </si>
  <si>
    <t>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</si>
  <si>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</si>
  <si>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</si>
  <si>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АДМИНИСТРАЦИЯ МУНИЦИПАЛЬНОГО ОБРАЗОВАНИЯ ГОРОДСКОЕ ПОСЕЛЕНИЕ "ГОРОД МАЛОЯРОСЛАВЕЦ" ВСЕГО</t>
  </si>
  <si>
    <t>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</si>
  <si>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Основное мероприятие "Повышение эффективности функционирования коммунального комплекса"</t>
  </si>
  <si>
    <t>Поддержка коммунального хозяйства</t>
  </si>
  <si>
    <t>Основное мероприятие "Проведение мероприятий по электроснабжению"</t>
  </si>
  <si>
    <t>Мероприятия по энергосбережению и повышению  энергетической эффективности системы электроснабжения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</si>
  <si>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</si>
  <si>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Процентные платежи по муниципальному долгу муниципального образования городское поселение "Город Малоярославец"</t>
  </si>
  <si>
    <t>Обслуживание государственного (муниципального) долга</t>
  </si>
  <si>
    <t>Обслуживание муниципального долга</t>
  </si>
  <si>
    <t>Подпрограмма "Развитие музеев в муниципальном образовании городское поселение "Город Малоярославец"</t>
  </si>
  <si>
    <t>Основное мероприятие "Сохранение и развитие музейного дела"</t>
  </si>
  <si>
    <t>Расходы на обеспечение деятельности (оказание услуг) муниципальных казенных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</si>
  <si>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</si>
  <si>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</si>
  <si>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Расходы на обеспечение деятельности (оказание услуг) муниципальных бюджетных учреждений</t>
  </si>
  <si>
    <t>Субсидии бюджетным учреждениям</t>
  </si>
  <si>
    <t>Подпрограмма "Библиотечное обслуживание в муниципальном образовании городское поселение "Город Малоярославец"</t>
  </si>
  <si>
    <t>Основное мероприятие "Развитие общедоступных библиотек"</t>
  </si>
  <si>
    <t>Уплата налогов, сборов и иных платежей</t>
  </si>
  <si>
    <t>Подпрограмма "Деятельность учреждений культурно-досугового типа в муниципальном образовании городское поселение "Город Малоярославец"</t>
  </si>
  <si>
    <t>Основное мероприятие "Обеспечение деятельности учреждений культурно-досугового типа"</t>
  </si>
  <si>
    <t>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</si>
  <si>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Основное мероприятие "Организация и проведение мероприятий искусства и кинематографии"</t>
  </si>
  <si>
    <t>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</si>
  <si>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</si>
  <si>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</si>
  <si>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</si>
  <si>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Реализация мероприятий в рамках муниципальной программы "Формирование современной городской среды"</t>
  </si>
  <si>
    <t>Основное мероприятие "Благоустройство территорий муниципального образования МО ГП "Город Малоярославец"</t>
  </si>
  <si>
    <t>Поддержка малого и среднего предпринимательства</t>
  </si>
  <si>
    <t>Основное мероприятие "Осуществление мер поддержки и развития малого и среднего предпринимательства"</t>
  </si>
  <si>
    <t>Реализация проектов развития общественной инфраструктуры муниципальных образований, основанных на местных инициативах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</si>
  <si>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</si>
  <si>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Оказание поддержки в сфере средств массовой информации</t>
  </si>
  <si>
    <t>Основное мероприятие "Мероприятия в сфере информационной политики"</t>
  </si>
  <si>
    <t>Резервные средства</t>
  </si>
  <si>
    <t>Резервный фонд Администрации муниципального образования "Город Малоярославец"</t>
  </si>
  <si>
    <t>Основное мероприятие "Управление резервным фондом для исполнения расходных обязательств"</t>
  </si>
  <si>
    <t>Выполнение других обязательств государства</t>
  </si>
  <si>
    <t>Основное мероприятие "Выполнение других обязательств государства"</t>
  </si>
  <si>
    <t>Расходы на выплаты персоналу государственных (муниципальных) органов</t>
  </si>
  <si>
    <t>Центральный аппарат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</si>
  <si>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</si>
  <si>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Обеспечение деятельности депутатов представительного органа муниципального образования городское поселение "Город Малоярославец"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</si>
  <si>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</si>
  <si>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Представительские расходы</t>
  </si>
  <si>
    <t>Глава местной администрации (исполнительно-распорядительного органа муниципального образования)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</si>
  <si>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</si>
  <si>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</si>
  <si>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</si>
  <si>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Мероприятия по благоустройству городского поселения</t>
  </si>
  <si>
    <t>Основное мероприятие "Поддержка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</si>
  <si>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</si>
  <si>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Организация и содержание мест захоронения</t>
  </si>
  <si>
    <t>Озеленение</t>
  </si>
  <si>
    <t>Уличное освещение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</si>
  <si>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</si>
  <si>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Проведение мероприятий в сфере туризма</t>
  </si>
  <si>
    <t>Основное мероприятие "Определение и поддержка приоритетных направлений туристской деятельности"</t>
  </si>
  <si>
    <t>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</si>
  <si>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Основное мероприятие "Развитие градостроительной деятельности"</t>
  </si>
  <si>
    <t>Оказание поддержки физкультурно-спортивным организациям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</si>
  <si>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</si>
  <si>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</si>
  <si>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</si>
  <si>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</si>
  <si>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 xml:space="preserve"> "Город Малоярославец" на 2018 год и   </t>
  </si>
  <si>
    <t xml:space="preserve">на плановый период 2019 и 2020 годов"   </t>
  </si>
  <si>
    <t>Глава муниципального образования                                                       О.А.Жукова</t>
  </si>
  <si>
    <t>Поправки                                          (+ -)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</si>
  <si>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</si>
  <si>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Основное мероприятие "Развитие физической культуры и спорта"</t>
  </si>
  <si>
    <t>Бюджетные ассигнования с учетом поправок
 на 2018 год</t>
  </si>
  <si>
    <t>Расходы, связанные с подготовкой и проведением выборов</t>
  </si>
  <si>
    <t>20 0 04 00870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</si>
  <si>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 "Город Малоярославец" качественными коммунальными услугами"</t>
  </si>
  <si>
    <t xml:space="preserve">Основное мероприятие "Повышение качества и надежности обеспечения населения  муниципального образования городское поселение  "Город Малоярославец" коммунальными услугами"
</t>
  </si>
  <si>
    <t>18 0 00 00000</t>
  </si>
  <si>
    <t>18 0 01 00000</t>
  </si>
  <si>
    <t>18 0 01 00880</t>
  </si>
  <si>
    <t>Приложение № 3</t>
  </si>
  <si>
    <t>Софинансирование на увеличение уставного фонда унитарного муниципального предприятия "КЭ и ТС" для расчетов за топливно-энергетические ресурсы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</si>
  <si>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 на увеличение уставного фонда унитарного муниципального предприятия для расчетов за топливно-энергетические ресурсы</t>
  </si>
  <si>
    <t>18 0 01 00150</t>
  </si>
  <si>
    <t>Социальные выплаты гражданам, кроме публичных нормативных социальных выплат</t>
  </si>
  <si>
    <t>320</t>
  </si>
  <si>
    <t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</si>
  <si>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Стимулирование руководителей исполнительно-распорядительных органов муниципальных образований области</t>
  </si>
  <si>
    <t>20 0 07 00000</t>
  </si>
  <si>
    <t>20 0 07 00530</t>
  </si>
  <si>
    <t>Совершенствование и развитие сети автомобильных дорог</t>
  </si>
  <si>
    <t>19 0 01 04090</t>
  </si>
  <si>
    <t>Исполнение судебных актов</t>
  </si>
  <si>
    <t>830</t>
  </si>
  <si>
    <t>Закупка товаров, работ и услуг для обеспечения государственных (муниципальных) нужд (область)</t>
  </si>
  <si>
    <t>21 0 01 00250</t>
  </si>
  <si>
    <t>Благоустройство общественных территорий</t>
  </si>
  <si>
    <t>21 0 01 R5550</t>
  </si>
  <si>
    <t>08 0 01 86230</t>
  </si>
  <si>
    <t>Реализация мероприятий в области земельных отношений</t>
  </si>
  <si>
    <t>Иной межбюджетный трансферт на организацию и проведение военно-исторического фестиваля "День Малоярославецкого сражения"</t>
  </si>
  <si>
    <t>15 0 01 04410</t>
  </si>
  <si>
    <t>21 0 01 85550</t>
  </si>
  <si>
    <t>Закупка товаров, работ и услуг для обеспечения государственных (муниципальных) нужд (местный бюджет)</t>
  </si>
  <si>
    <r>
      <t xml:space="preserve">Иные закупки товаров, работ и услуг для обеспечения государственных (муниципальных) нужд  </t>
    </r>
    <r>
      <rPr>
        <b/>
        <sz val="10"/>
        <color indexed="8"/>
        <rFont val="Times New Roman"/>
        <family val="1"/>
      </rPr>
      <t>(местный бюджет)</t>
    </r>
  </si>
  <si>
    <r>
      <t xml:space="preserve">Иные закупки товаров, работ и услуг для обеспечения государственных (муниципальных) нужд </t>
    </r>
    <r>
      <rPr>
        <b/>
        <sz val="10"/>
        <color indexed="8"/>
        <rFont val="Times New Roman"/>
        <family val="1"/>
      </rPr>
      <t>(областные средства)</t>
    </r>
  </si>
  <si>
    <t>12 0 01 89040</t>
  </si>
  <si>
    <t>Мероприятия, направленные на развитие водохозяйственного комплекса в Калужской области</t>
  </si>
  <si>
    <t>Мероприятия, направленные на энергосбережение и повышение энергоэффективности в Калужской области</t>
  </si>
  <si>
    <t>09 0 01 89110</t>
  </si>
  <si>
    <r>
      <t xml:space="preserve">Бюджетные ассигнования на 2018 год утвержденные Решением Городской Думы  от 21.12.2017 года № 266 (в редакции Решений от 25.01.2018 № 277, от 15.02.2018 № 286, от 22.03.2018 № 298, от 26.04.2018 № 302, от </t>
    </r>
    <r>
      <rPr>
        <b/>
        <sz val="8.6"/>
        <rFont val="Times New Roman"/>
        <family val="1"/>
      </rPr>
      <t xml:space="preserve">16.08.2018 № 328) </t>
    </r>
  </si>
  <si>
    <t>03 0 01 S3190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</si>
  <si>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</si>
  <si>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09 0 01 00100</t>
  </si>
  <si>
    <t>Межбюджетные трансферты на реализацию мероприятий программы "Энергосбережение и повышение энергоэффективности в муниципальном образовании городское поселение "Город Малоярославец"</t>
  </si>
  <si>
    <t>12 0 01 S7020</t>
  </si>
  <si>
    <t>Cубсидия местным бюджетам из областного бюджета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</t>
  </si>
  <si>
    <t>13 0 01 00250</t>
  </si>
  <si>
    <t>Субсидия на обеспечение финансовой устойчивости муниципальных образований Калужской области</t>
  </si>
  <si>
    <t>18 0 01 00250</t>
  </si>
  <si>
    <t>18 0 01 00770</t>
  </si>
  <si>
    <t>Обеспечение финансовой устойчивости муниципальных образований Калужской области (для расчетов за топливно-энергетические ресурсы)</t>
  </si>
  <si>
    <t>Возмещение обоснованных убытков муниципальных унитарных предприятий</t>
  </si>
  <si>
    <t>20 0 01 00250</t>
  </si>
  <si>
    <t>18 0 01 00910</t>
  </si>
  <si>
    <t xml:space="preserve">Субсидия на формирование уставного фонда муниципального унитарного предприятия
</t>
  </si>
  <si>
    <t>от 22.11.2018</t>
  </si>
  <si>
    <t xml:space="preserve"> от                  №357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</si>
</sst>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</numFmts>
  <fonts count="59">
    <font>
      <sz val="10"/>
      <name val="Arial Cyr"/>
      <family val="0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8.6"/>
      <color indexed="8"/>
      <name val="Times New Roman"/>
      <family val="1"/>
    </font>
    <font>
      <b/>
      <sz val="8.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2"/>
    </font>
    <font>
      <b/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7" fillId="0" borderId="1">
      <alignment horizontal="center" vertical="center" wrapText="1"/>
      <protection/>
    </xf>
    <xf numFmtId="0" fontId="37" fillId="0" borderId="2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6" fillId="0" borderId="0">
      <alignment/>
      <protection/>
    </xf>
    <xf numFmtId="0" fontId="38" fillId="20" borderId="0">
      <alignment/>
      <protection/>
    </xf>
    <xf numFmtId="0" fontId="38" fillId="0" borderId="0">
      <alignment horizontal="left" vertical="top" wrapText="1"/>
      <protection/>
    </xf>
    <xf numFmtId="0" fontId="38" fillId="0" borderId="0">
      <alignment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38" fillId="20" borderId="3">
      <alignment/>
      <protection/>
    </xf>
    <xf numFmtId="0" fontId="38" fillId="0" borderId="1">
      <alignment horizontal="center" vertical="center" wrapText="1"/>
      <protection/>
    </xf>
    <xf numFmtId="0" fontId="38" fillId="0" borderId="2">
      <alignment/>
      <protection/>
    </xf>
    <xf numFmtId="0" fontId="38" fillId="0" borderId="1">
      <alignment horizontal="center" vertical="center" shrinkToFit="1"/>
      <protection/>
    </xf>
    <xf numFmtId="0" fontId="38" fillId="20" borderId="4">
      <alignment/>
      <protection/>
    </xf>
    <xf numFmtId="0" fontId="37" fillId="0" borderId="1">
      <alignment horizontal="left"/>
      <protection/>
    </xf>
    <xf numFmtId="4" fontId="37" fillId="21" borderId="1">
      <alignment horizontal="right" vertical="top" shrinkToFit="1"/>
      <protection/>
    </xf>
    <xf numFmtId="0" fontId="38" fillId="20" borderId="5">
      <alignment/>
      <protection/>
    </xf>
    <xf numFmtId="0" fontId="38" fillId="0" borderId="4">
      <alignment/>
      <protection/>
    </xf>
    <xf numFmtId="0" fontId="38" fillId="0" borderId="0">
      <alignment horizontal="left" wrapText="1"/>
      <protection/>
    </xf>
    <xf numFmtId="49" fontId="38" fillId="0" borderId="1">
      <alignment horizontal="left" vertical="top" wrapText="1"/>
      <protection/>
    </xf>
    <xf numFmtId="4" fontId="38" fillId="22" borderId="1">
      <alignment horizontal="right" vertical="top" shrinkToFit="1"/>
      <protection/>
    </xf>
    <xf numFmtId="0" fontId="38" fillId="20" borderId="5">
      <alignment horizontal="center"/>
      <protection/>
    </xf>
    <xf numFmtId="0" fontId="38" fillId="20" borderId="0">
      <alignment horizontal="center"/>
      <protection/>
    </xf>
    <xf numFmtId="4" fontId="38" fillId="0" borderId="1">
      <alignment horizontal="right" vertical="top" shrinkToFit="1"/>
      <protection/>
    </xf>
    <xf numFmtId="49" fontId="37" fillId="0" borderId="1">
      <alignment horizontal="left" vertical="top" wrapText="1"/>
      <protection/>
    </xf>
    <xf numFmtId="0" fontId="38" fillId="20" borderId="0">
      <alignment horizontal="left"/>
      <protection/>
    </xf>
    <xf numFmtId="4" fontId="38" fillId="0" borderId="2">
      <alignment horizontal="right" shrinkToFit="1"/>
      <protection/>
    </xf>
    <xf numFmtId="4" fontId="38" fillId="0" borderId="0">
      <alignment horizontal="right" shrinkToFit="1"/>
      <protection/>
    </xf>
    <xf numFmtId="0" fontId="38" fillId="20" borderId="4">
      <alignment horizontal="center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0" fillId="29" borderId="6" applyNumberFormat="0" applyAlignment="0" applyProtection="0"/>
    <xf numFmtId="0" fontId="41" fillId="30" borderId="7" applyNumberFormat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31" borderId="12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6" fillId="0" borderId="0">
      <alignment/>
      <protection/>
    </xf>
    <xf numFmtId="0" fontId="2" fillId="33" borderId="0">
      <alignment/>
      <protection/>
    </xf>
    <xf numFmtId="0" fontId="51" fillId="0" borderId="0" applyNumberFormat="0" applyFill="0" applyBorder="0" applyAlignment="0" applyProtection="0"/>
    <xf numFmtId="0" fontId="52" fillId="34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5" borderId="13" applyNumberFormat="0" applyFont="0" applyAlignment="0" applyProtection="0"/>
    <xf numFmtId="9" fontId="0" fillId="0" borderId="0" applyFont="0" applyFill="0" applyBorder="0" applyAlignment="0" applyProtection="0"/>
    <xf numFmtId="0" fontId="54" fillId="0" borderId="14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6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37" borderId="15" xfId="89" applyFont="1" applyFill="1" applyBorder="1" applyAlignment="1">
      <alignment horizontal="center" vertical="center" wrapText="1"/>
      <protection/>
    </xf>
    <xf numFmtId="0" fontId="3" fillId="37" borderId="16" xfId="89" applyFont="1" applyFill="1" applyBorder="1" applyAlignment="1">
      <alignment/>
      <protection/>
    </xf>
    <xf numFmtId="0" fontId="5" fillId="37" borderId="16" xfId="89" applyFont="1" applyFill="1" applyBorder="1" applyAlignment="1">
      <alignment horizontal="right"/>
      <protection/>
    </xf>
    <xf numFmtId="49" fontId="57" fillId="0" borderId="1" xfId="45" applyNumberFormat="1" applyFont="1" applyBorder="1" applyAlignment="1" applyProtection="1">
      <alignment horizontal="left" vertical="top" wrapText="1"/>
      <protection/>
    </xf>
    <xf numFmtId="49" fontId="57" fillId="0" borderId="1" xfId="49" applyNumberFormat="1" applyFont="1" applyFill="1" applyAlignment="1" applyProtection="1">
      <alignment horizontal="center" vertical="top" wrapText="1"/>
      <protection/>
    </xf>
    <xf numFmtId="0" fontId="4" fillId="37" borderId="17" xfId="89" applyFont="1" applyFill="1" applyBorder="1" applyAlignment="1">
      <alignment horizontal="center" vertical="center" shrinkToFit="1"/>
      <protection/>
    </xf>
    <xf numFmtId="49" fontId="4" fillId="37" borderId="17" xfId="89" applyNumberFormat="1" applyFont="1" applyFill="1" applyBorder="1" applyAlignment="1">
      <alignment horizontal="left" vertical="center" wrapText="1" shrinkToFit="1"/>
      <protection/>
    </xf>
    <xf numFmtId="49" fontId="58" fillId="0" borderId="18" xfId="44" applyNumberFormat="1" applyFont="1" applyBorder="1" applyAlignment="1" applyProtection="1">
      <alignment horizontal="left" vertical="top" wrapText="1"/>
      <protection/>
    </xf>
    <xf numFmtId="49" fontId="58" fillId="0" borderId="18" xfId="48" applyNumberFormat="1" applyFont="1" applyFill="1" applyBorder="1" applyAlignment="1" applyProtection="1">
      <alignment horizontal="center" vertical="top" wrapText="1"/>
      <protection/>
    </xf>
    <xf numFmtId="49" fontId="57" fillId="0" borderId="1" xfId="45" applyNumberFormat="1" applyFont="1" applyBorder="1" applyAlignment="1" applyProtection="1">
      <alignment horizontal="left" vertical="top" wrapText="1"/>
      <protection/>
    </xf>
    <xf numFmtId="49" fontId="57" fillId="0" borderId="1" xfId="49" applyNumberFormat="1" applyFont="1" applyFill="1" applyAlignment="1" applyProtection="1">
      <alignment horizontal="center" vertical="top" wrapText="1"/>
      <protection/>
    </xf>
    <xf numFmtId="4" fontId="57" fillId="35" borderId="19" xfId="57" applyNumberFormat="1" applyFont="1" applyFill="1" applyBorder="1" applyAlignment="1" applyProtection="1">
      <alignment horizontal="right" vertical="top" shrinkToFit="1"/>
      <protection/>
    </xf>
    <xf numFmtId="4" fontId="7" fillId="35" borderId="17" xfId="0" applyNumberFormat="1" applyFont="1" applyFill="1" applyBorder="1" applyAlignment="1">
      <alignment vertical="top"/>
    </xf>
    <xf numFmtId="49" fontId="58" fillId="0" borderId="1" xfId="44" applyNumberFormat="1" applyFont="1" applyBorder="1" applyAlignment="1" applyProtection="1">
      <alignment horizontal="left" vertical="top" wrapText="1"/>
      <protection/>
    </xf>
    <xf numFmtId="49" fontId="58" fillId="0" borderId="1" xfId="48" applyNumberFormat="1" applyFont="1" applyFill="1" applyBorder="1" applyAlignment="1" applyProtection="1">
      <alignment horizontal="center" vertical="top" wrapText="1"/>
      <protection/>
    </xf>
    <xf numFmtId="4" fontId="8" fillId="0" borderId="17" xfId="0" applyNumberFormat="1" applyFont="1" applyBorder="1" applyAlignment="1">
      <alignment vertical="top"/>
    </xf>
    <xf numFmtId="49" fontId="58" fillId="0" borderId="1" xfId="45" applyNumberFormat="1" applyFont="1" applyBorder="1" applyAlignment="1" applyProtection="1">
      <alignment horizontal="left" vertical="top" wrapText="1"/>
      <protection/>
    </xf>
    <xf numFmtId="49" fontId="58" fillId="0" borderId="1" xfId="49" applyNumberFormat="1" applyFont="1" applyFill="1" applyAlignment="1" applyProtection="1">
      <alignment horizontal="center" vertical="top" wrapText="1"/>
      <protection/>
    </xf>
    <xf numFmtId="4" fontId="58" fillId="0" borderId="19" xfId="57" applyNumberFormat="1" applyFont="1" applyBorder="1" applyAlignment="1" applyProtection="1">
      <alignment horizontal="right" vertical="top" shrinkToFit="1"/>
      <protection/>
    </xf>
    <xf numFmtId="4" fontId="4" fillId="37" borderId="20" xfId="89" applyNumberFormat="1" applyFont="1" applyFill="1" applyBorder="1" applyAlignment="1">
      <alignment horizontal="right" vertical="top" shrinkToFit="1"/>
      <protection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Fill="1" applyAlignment="1">
      <alignment horizontal="right" vertical="center"/>
    </xf>
    <xf numFmtId="0" fontId="9" fillId="0" borderId="21" xfId="0" applyFont="1" applyFill="1" applyBorder="1" applyAlignment="1">
      <alignment horizontal="center" vertical="center" wrapText="1"/>
    </xf>
    <xf numFmtId="0" fontId="5" fillId="37" borderId="17" xfId="89" applyFont="1" applyFill="1" applyBorder="1" applyAlignment="1">
      <alignment horizontal="center" vertical="center" wrapText="1"/>
      <protection/>
    </xf>
    <xf numFmtId="49" fontId="58" fillId="0" borderId="1" xfId="52" applyNumberFormat="1" applyFont="1" applyFill="1" applyBorder="1" applyAlignment="1" applyProtection="1">
      <alignment horizontal="left" vertical="top" wrapText="1"/>
      <protection/>
    </xf>
    <xf numFmtId="49" fontId="57" fillId="0" borderId="1" xfId="52" applyNumberFormat="1" applyFont="1" applyFill="1" applyBorder="1" applyAlignment="1" applyProtection="1">
      <alignment horizontal="left" vertical="top" wrapText="1"/>
      <protection/>
    </xf>
    <xf numFmtId="49" fontId="58" fillId="0" borderId="1" xfId="58" applyFont="1" applyAlignment="1" applyProtection="1">
      <alignment horizontal="center" vertical="top" wrapText="1"/>
      <protection/>
    </xf>
    <xf numFmtId="49" fontId="58" fillId="0" borderId="19" xfId="58" applyFont="1" applyBorder="1" applyAlignment="1" applyProtection="1">
      <alignment horizontal="center" vertical="top" wrapText="1"/>
      <protection/>
    </xf>
    <xf numFmtId="4" fontId="8" fillId="0" borderId="17" xfId="60" applyNumberFormat="1" applyFont="1" applyFill="1" applyBorder="1" applyAlignment="1" applyProtection="1">
      <alignment horizontal="right" vertical="top" shrinkToFit="1"/>
      <protection/>
    </xf>
    <xf numFmtId="4" fontId="7" fillId="0" borderId="17" xfId="60" applyNumberFormat="1" applyFont="1" applyFill="1" applyBorder="1" applyAlignment="1" applyProtection="1">
      <alignment horizontal="right" vertical="top" shrinkToFit="1"/>
      <protection/>
    </xf>
    <xf numFmtId="49" fontId="57" fillId="0" borderId="1" xfId="58" applyFont="1" applyAlignment="1" applyProtection="1">
      <alignment horizontal="center" vertical="top" wrapText="1"/>
      <protection/>
    </xf>
    <xf numFmtId="49" fontId="57" fillId="0" borderId="19" xfId="58" applyFont="1" applyBorder="1" applyAlignment="1" applyProtection="1">
      <alignment horizontal="center" vertical="top" wrapText="1"/>
      <protection/>
    </xf>
    <xf numFmtId="4" fontId="7" fillId="35" borderId="17" xfId="60" applyNumberFormat="1" applyFont="1" applyFill="1" applyBorder="1" applyAlignment="1" applyProtection="1">
      <alignment horizontal="right" vertical="top" shrinkToFit="1"/>
      <protection/>
    </xf>
    <xf numFmtId="11" fontId="58" fillId="33" borderId="1" xfId="0" applyNumberFormat="1" applyFont="1" applyFill="1" applyBorder="1" applyAlignment="1">
      <alignment horizontal="left" vertical="top" wrapText="1"/>
    </xf>
    <xf numFmtId="49" fontId="58" fillId="33" borderId="1" xfId="0" applyNumberFormat="1" applyFont="1" applyFill="1" applyBorder="1" applyAlignment="1">
      <alignment horizontal="left" vertical="top" wrapText="1"/>
    </xf>
    <xf numFmtId="4" fontId="58" fillId="0" borderId="19" xfId="57" applyNumberFormat="1" applyFont="1" applyFill="1" applyBorder="1" applyAlignment="1" applyProtection="1">
      <alignment horizontal="right" vertical="top" shrinkToFit="1"/>
      <protection/>
    </xf>
    <xf numFmtId="49" fontId="58" fillId="0" borderId="1" xfId="58" applyNumberFormat="1" applyFont="1" applyAlignment="1" applyProtection="1">
      <alignment horizontal="center" vertical="top" wrapText="1"/>
      <protection locked="0"/>
    </xf>
    <xf numFmtId="49" fontId="57" fillId="0" borderId="1" xfId="58" applyNumberFormat="1" applyFont="1" applyAlignment="1" applyProtection="1">
      <alignment horizontal="center" vertical="top" wrapText="1"/>
      <protection locked="0"/>
    </xf>
    <xf numFmtId="49" fontId="57" fillId="0" borderId="1" xfId="58" applyFont="1" applyAlignment="1" applyProtection="1">
      <alignment horizontal="center" vertical="top" wrapText="1"/>
      <protection/>
    </xf>
    <xf numFmtId="4" fontId="58" fillId="0" borderId="17" xfId="57" applyNumberFormat="1" applyFont="1" applyFill="1" applyBorder="1" applyAlignment="1" applyProtection="1">
      <alignment horizontal="right" vertical="top" shrinkToFit="1"/>
      <protection/>
    </xf>
    <xf numFmtId="4" fontId="4" fillId="37" borderId="17" xfId="89" applyNumberFormat="1" applyFont="1" applyFill="1" applyBorder="1" applyAlignment="1">
      <alignment horizontal="right" vertical="top" shrinkToFit="1"/>
      <protection/>
    </xf>
    <xf numFmtId="4" fontId="8" fillId="0" borderId="20" xfId="0" applyNumberFormat="1" applyFont="1" applyBorder="1" applyAlignment="1">
      <alignment vertical="top"/>
    </xf>
    <xf numFmtId="4" fontId="7" fillId="35" borderId="20" xfId="0" applyNumberFormat="1" applyFont="1" applyFill="1" applyBorder="1" applyAlignment="1">
      <alignment vertical="top"/>
    </xf>
    <xf numFmtId="4" fontId="8" fillId="0" borderId="20" xfId="60" applyNumberFormat="1" applyFont="1" applyFill="1" applyBorder="1" applyAlignment="1" applyProtection="1">
      <alignment horizontal="right" vertical="top" shrinkToFit="1"/>
      <protection/>
    </xf>
    <xf numFmtId="4" fontId="7" fillId="0" borderId="20" xfId="60" applyNumberFormat="1" applyFont="1" applyFill="1" applyBorder="1" applyAlignment="1" applyProtection="1">
      <alignment horizontal="right" vertical="top" shrinkToFit="1"/>
      <protection/>
    </xf>
    <xf numFmtId="4" fontId="58" fillId="0" borderId="17" xfId="57" applyNumberFormat="1" applyFont="1" applyBorder="1" applyAlignment="1" applyProtection="1">
      <alignment horizontal="right" vertical="top" shrinkToFit="1"/>
      <protection/>
    </xf>
    <xf numFmtId="49" fontId="58" fillId="0" borderId="1" xfId="0" applyNumberFormat="1" applyFont="1" applyFill="1" applyBorder="1" applyAlignment="1">
      <alignment horizontal="left" vertical="top" wrapText="1"/>
    </xf>
    <xf numFmtId="49" fontId="58" fillId="0" borderId="19" xfId="48" applyNumberFormat="1" applyFont="1" applyFill="1" applyBorder="1" applyAlignment="1" applyProtection="1">
      <alignment horizontal="center" vertical="top" wrapText="1"/>
      <protection/>
    </xf>
    <xf numFmtId="4" fontId="58" fillId="0" borderId="21" xfId="57" applyNumberFormat="1" applyFont="1" applyFill="1" applyBorder="1" applyAlignment="1" applyProtection="1">
      <alignment horizontal="right" vertical="top" shrinkToFit="1"/>
      <protection/>
    </xf>
    <xf numFmtId="4" fontId="8" fillId="0" borderId="22" xfId="0" applyNumberFormat="1" applyFont="1" applyBorder="1" applyAlignment="1">
      <alignment vertical="top"/>
    </xf>
    <xf numFmtId="4" fontId="57" fillId="35" borderId="23" xfId="57" applyNumberFormat="1" applyFont="1" applyFill="1" applyBorder="1" applyAlignment="1" applyProtection="1">
      <alignment horizontal="right" vertical="top" shrinkToFit="1"/>
      <protection/>
    </xf>
    <xf numFmtId="49" fontId="58" fillId="0" borderId="1" xfId="58" applyNumberFormat="1" applyFont="1" applyAlignment="1" applyProtection="1">
      <alignment horizontal="center" vertical="top" wrapText="1"/>
      <protection/>
    </xf>
    <xf numFmtId="49" fontId="58" fillId="0" borderId="19" xfId="58" applyNumberFormat="1" applyFont="1" applyBorder="1" applyAlignment="1" applyProtection="1">
      <alignment horizontal="center" vertical="top" wrapText="1"/>
      <protection/>
    </xf>
    <xf numFmtId="49" fontId="57" fillId="0" borderId="1" xfId="58" applyNumberFormat="1" applyFont="1" applyAlignment="1" applyProtection="1">
      <alignment horizontal="center" vertical="top" wrapText="1"/>
      <protection/>
    </xf>
    <xf numFmtId="49" fontId="57" fillId="0" borderId="19" xfId="58" applyNumberFormat="1" applyFont="1" applyBorder="1" applyAlignment="1" applyProtection="1">
      <alignment horizontal="center" vertical="top" wrapText="1"/>
      <protection/>
    </xf>
    <xf numFmtId="4" fontId="57" fillId="35" borderId="0" xfId="57" applyNumberFormat="1" applyFont="1" applyFill="1" applyBorder="1" applyAlignment="1" applyProtection="1">
      <alignment horizontal="right" vertical="top" shrinkToFit="1"/>
      <protection/>
    </xf>
    <xf numFmtId="49" fontId="57" fillId="0" borderId="19" xfId="49" applyNumberFormat="1" applyFont="1" applyFill="1" applyBorder="1" applyAlignment="1" applyProtection="1">
      <alignment horizontal="center" vertical="top" wrapText="1"/>
      <protection/>
    </xf>
    <xf numFmtId="4" fontId="57" fillId="35" borderId="17" xfId="57" applyNumberFormat="1" applyFont="1" applyFill="1" applyBorder="1" applyAlignment="1" applyProtection="1">
      <alignment horizontal="right" vertical="top" shrinkToFit="1"/>
      <protection/>
    </xf>
    <xf numFmtId="49" fontId="58" fillId="0" borderId="19" xfId="49" applyNumberFormat="1" applyFont="1" applyFill="1" applyBorder="1" applyAlignment="1" applyProtection="1">
      <alignment horizontal="center" vertical="top" wrapText="1"/>
      <protection/>
    </xf>
    <xf numFmtId="4" fontId="7" fillId="35" borderId="24" xfId="0" applyNumberFormat="1" applyFont="1" applyFill="1" applyBorder="1" applyAlignment="1">
      <alignment vertical="top"/>
    </xf>
    <xf numFmtId="4" fontId="7" fillId="35" borderId="21" xfId="0" applyNumberFormat="1" applyFont="1" applyFill="1" applyBorder="1" applyAlignment="1">
      <alignment vertical="top"/>
    </xf>
    <xf numFmtId="4" fontId="7" fillId="35" borderId="25" xfId="0" applyNumberFormat="1" applyFont="1" applyFill="1" applyBorder="1" applyAlignment="1">
      <alignment vertical="top"/>
    </xf>
    <xf numFmtId="49" fontId="8" fillId="0" borderId="1" xfId="52" applyNumberFormat="1" applyFont="1" applyFill="1" applyBorder="1" applyAlignment="1" applyProtection="1">
      <alignment horizontal="left" vertical="top" wrapText="1"/>
      <protection/>
    </xf>
    <xf numFmtId="49" fontId="7" fillId="0" borderId="1" xfId="52" applyNumberFormat="1" applyFont="1" applyFill="1" applyBorder="1" applyAlignment="1" applyProtection="1">
      <alignment horizontal="left" vertical="top" wrapText="1"/>
      <protection/>
    </xf>
    <xf numFmtId="49" fontId="58" fillId="0" borderId="1" xfId="45" applyNumberFormat="1" applyFont="1" applyFill="1" applyBorder="1" applyAlignment="1" applyProtection="1">
      <alignment horizontal="left" vertical="top" wrapText="1"/>
      <protection/>
    </xf>
    <xf numFmtId="0" fontId="11" fillId="37" borderId="17" xfId="89" applyFont="1" applyFill="1" applyBorder="1" applyAlignment="1">
      <alignment horizontal="center" vertical="center" wrapText="1"/>
      <protection/>
    </xf>
    <xf numFmtId="4" fontId="7" fillId="35" borderId="22" xfId="0" applyNumberFormat="1" applyFont="1" applyFill="1" applyBorder="1" applyAlignment="1">
      <alignment vertical="top"/>
    </xf>
    <xf numFmtId="49" fontId="57" fillId="0" borderId="26" xfId="49" applyNumberFormat="1" applyFont="1" applyFill="1" applyBorder="1" applyAlignment="1" applyProtection="1">
      <alignment horizontal="center" vertical="top" wrapText="1"/>
      <protection/>
    </xf>
    <xf numFmtId="49" fontId="57" fillId="0" borderId="17" xfId="49" applyNumberFormat="1" applyFont="1" applyFill="1" applyBorder="1" applyAlignment="1" applyProtection="1">
      <alignment horizontal="center" vertical="top" wrapText="1"/>
      <protection/>
    </xf>
    <xf numFmtId="49" fontId="57" fillId="0" borderId="26" xfId="45" applyNumberFormat="1" applyFont="1" applyBorder="1" applyAlignment="1" applyProtection="1">
      <alignment horizontal="left" vertical="top" wrapText="1"/>
      <protection/>
    </xf>
    <xf numFmtId="49" fontId="58" fillId="0" borderId="26" xfId="49" applyNumberFormat="1" applyFont="1" applyFill="1" applyBorder="1" applyAlignment="1" applyProtection="1">
      <alignment horizontal="center" vertical="top" wrapText="1"/>
      <protection/>
    </xf>
    <xf numFmtId="49" fontId="58" fillId="0" borderId="23" xfId="49" applyNumberFormat="1" applyFont="1" applyFill="1" applyBorder="1" applyAlignment="1" applyProtection="1">
      <alignment horizontal="center" vertical="top" wrapText="1"/>
      <protection/>
    </xf>
    <xf numFmtId="4" fontId="57" fillId="35" borderId="25" xfId="57" applyNumberFormat="1" applyFont="1" applyFill="1" applyBorder="1" applyAlignment="1" applyProtection="1">
      <alignment horizontal="right" vertical="top" shrinkToFit="1"/>
      <protection/>
    </xf>
    <xf numFmtId="49" fontId="58" fillId="0" borderId="17" xfId="49" applyNumberFormat="1" applyFont="1" applyFill="1" applyBorder="1" applyAlignment="1" applyProtection="1">
      <alignment horizontal="center" vertical="top" wrapText="1"/>
      <protection/>
    </xf>
    <xf numFmtId="49" fontId="57" fillId="0" borderId="1" xfId="45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Alignment="1">
      <alignment/>
    </xf>
    <xf numFmtId="49" fontId="57" fillId="0" borderId="1" xfId="58" applyFont="1" applyFill="1" applyAlignment="1" applyProtection="1">
      <alignment horizontal="center" vertical="top" wrapText="1"/>
      <protection/>
    </xf>
    <xf numFmtId="49" fontId="58" fillId="0" borderId="1" xfId="58" applyFont="1" applyFill="1" applyAlignment="1" applyProtection="1">
      <alignment horizontal="center" vertical="top" wrapText="1"/>
      <protection/>
    </xf>
    <xf numFmtId="49" fontId="58" fillId="0" borderId="19" xfId="58" applyFont="1" applyFill="1" applyBorder="1" applyAlignment="1" applyProtection="1">
      <alignment horizontal="center" vertical="top" wrapText="1"/>
      <protection/>
    </xf>
    <xf numFmtId="4" fontId="8" fillId="0" borderId="17" xfId="0" applyNumberFormat="1" applyFont="1" applyFill="1" applyBorder="1" applyAlignment="1">
      <alignment vertical="top"/>
    </xf>
    <xf numFmtId="4" fontId="8" fillId="35" borderId="17" xfId="0" applyNumberFormat="1" applyFont="1" applyFill="1" applyBorder="1" applyAlignment="1">
      <alignment vertical="top"/>
    </xf>
    <xf numFmtId="4" fontId="0" fillId="0" borderId="0" xfId="0" applyNumberFormat="1" applyAlignment="1">
      <alignment horizontal="left"/>
    </xf>
    <xf numFmtId="0" fontId="1" fillId="37" borderId="0" xfId="89" applyNumberFormat="1" applyFont="1" applyFill="1" applyAlignment="1">
      <alignment horizontal="center" vertical="center" wrapText="1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2" xfId="35"/>
    <cellStyle name="st33" xfId="36"/>
    <cellStyle name="st34" xfId="37"/>
    <cellStyle name="style0" xfId="38"/>
    <cellStyle name="td" xfId="39"/>
    <cellStyle name="tr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xl45" xfId="65"/>
    <cellStyle name="xl46" xfId="66"/>
    <cellStyle name="xl47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Hyperlink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Контрольная ячейка" xfId="85"/>
    <cellStyle name="Название" xfId="86"/>
    <cellStyle name="Нейтральный" xfId="87"/>
    <cellStyle name="Обычный 2" xfId="88"/>
    <cellStyle name="Обычный_Лист1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3"/>
  <sheetViews>
    <sheetView tabSelected="1" zoomScale="115" zoomScaleNormal="115" zoomScalePageLayoutView="0" workbookViewId="0" topLeftCell="A1">
      <selection activeCell="G9" sqref="G9"/>
    </sheetView>
  </sheetViews>
  <sheetFormatPr defaultColWidth="9.125" defaultRowHeight="12.75"/>
  <cols>
    <col min="1" max="1" width="48.25390625" style="0" customWidth="1"/>
    <col min="2" max="2" width="14.25390625" style="0" customWidth="1"/>
    <col min="3" max="3" width="10.625" style="0" customWidth="1"/>
    <col min="4" max="4" width="15.75390625" style="0" customWidth="1"/>
    <col min="5" max="5" width="16.00390625" style="0" customWidth="1"/>
    <col min="6" max="6" width="15.00390625" style="0" customWidth="1"/>
    <col min="7" max="7" width="29.375" style="0" customWidth="1"/>
  </cols>
  <sheetData>
    <row r="1" ht="12.75">
      <c r="F1" s="21" t="s">
        <v>244</v>
      </c>
    </row>
    <row r="2" ht="12.75">
      <c r="F2" s="21" t="s">
        <v>226</v>
      </c>
    </row>
    <row r="3" ht="12.75">
      <c r="F3" s="21" t="s">
        <v>227</v>
      </c>
    </row>
    <row r="4" ht="12.75">
      <c r="F4" s="21" t="s">
        <v>228</v>
      </c>
    </row>
    <row r="5" ht="12.75">
      <c r="F5" s="21" t="s">
        <v>229</v>
      </c>
    </row>
    <row r="6" ht="12.75">
      <c r="F6" s="21" t="s">
        <v>230</v>
      </c>
    </row>
    <row r="7" ht="12.75">
      <c r="F7" s="21" t="s">
        <v>231</v>
      </c>
    </row>
    <row r="8" spans="5:6" ht="12.75">
      <c r="E8" t="s">
        <v>290</v>
      </c>
      <c r="F8" s="22" t="s">
        <v>291</v>
      </c>
    </row>
    <row r="9" ht="12.75">
      <c r="F9" s="23"/>
    </row>
    <row r="10" ht="12.75">
      <c r="F10" s="24" t="s">
        <v>232</v>
      </c>
    </row>
    <row r="12" spans="1:6" ht="66.75" customHeight="1" hidden="1">
      <c r="A12" s="85" t="s">
        <v>4</v>
      </c>
      <c r="B12" s="85"/>
      <c r="C12" s="85"/>
      <c r="D12" s="85"/>
      <c r="E12" s="85"/>
      <c r="F12" s="85"/>
    </row>
    <row r="13" spans="1:6" ht="59.25" customHeight="1">
      <c r="A13" s="85" t="s">
        <v>4</v>
      </c>
      <c r="B13" s="85"/>
      <c r="C13" s="85"/>
      <c r="D13" s="85"/>
      <c r="E13" s="85"/>
      <c r="F13" s="85"/>
    </row>
    <row r="14" spans="1:6" ht="14.25" customHeight="1">
      <c r="A14" s="2"/>
      <c r="B14" s="2"/>
      <c r="C14" s="2"/>
      <c r="D14" s="3"/>
      <c r="F14" s="3" t="s">
        <v>0</v>
      </c>
    </row>
    <row r="15" spans="1:6" ht="155.25" customHeight="1">
      <c r="A15" s="1" t="s">
        <v>1</v>
      </c>
      <c r="B15" s="1" t="s">
        <v>2</v>
      </c>
      <c r="C15" s="1" t="s">
        <v>3</v>
      </c>
      <c r="D15" s="68" t="s">
        <v>274</v>
      </c>
      <c r="E15" s="25" t="s">
        <v>233</v>
      </c>
      <c r="F15" s="26" t="s">
        <v>236</v>
      </c>
    </row>
    <row r="16" spans="1:6" ht="12.7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</row>
    <row r="17" spans="1:7" ht="40.5" customHeight="1">
      <c r="A17" s="7" t="s">
        <v>163</v>
      </c>
      <c r="B17" s="6"/>
      <c r="C17" s="6"/>
      <c r="D17" s="43">
        <f>D18+D27+D51+D56+D61+D69+D84+D89+D126+D137+D148+D153+D161+D181+D186+D203+D213+D283</f>
        <v>256698293.79000002</v>
      </c>
      <c r="E17" s="20">
        <f>E18+E27+E51+E56+E61+E69+E84+E89+E126+E137+E148+E153+E161+E181+E186+E203+E213+E283</f>
        <v>8464168.71</v>
      </c>
      <c r="F17" s="43">
        <f>F18+F27+F51+F56+F61+F69+F84+F89+F126+F137+F148+F153+F161+F181+F186+F203+F213+F283</f>
        <v>265162462.49999997</v>
      </c>
      <c r="G17" s="78"/>
    </row>
    <row r="18" spans="1:7" ht="42.75" customHeight="1">
      <c r="A18" s="8" t="s">
        <v>5</v>
      </c>
      <c r="B18" s="9" t="s">
        <v>6</v>
      </c>
      <c r="C18" s="9"/>
      <c r="D18" s="16">
        <f>D19+D23</f>
        <v>500000</v>
      </c>
      <c r="E18" s="44">
        <f>E19+E23</f>
        <v>0</v>
      </c>
      <c r="F18" s="16">
        <f>F19+F23</f>
        <v>500000</v>
      </c>
      <c r="G18" s="78"/>
    </row>
    <row r="19" spans="1:7" ht="29.25" customHeight="1">
      <c r="A19" s="17" t="s">
        <v>137</v>
      </c>
      <c r="B19" s="18" t="s">
        <v>7</v>
      </c>
      <c r="C19" s="18"/>
      <c r="D19" s="16">
        <f aca="true" t="shared" si="0" ref="D19:F21">D20</f>
        <v>350000</v>
      </c>
      <c r="E19" s="44">
        <f t="shared" si="0"/>
        <v>0</v>
      </c>
      <c r="F19" s="16">
        <f t="shared" si="0"/>
        <v>350000</v>
      </c>
      <c r="G19" s="78"/>
    </row>
    <row r="20" spans="1:7" ht="54.75" customHeight="1">
      <c r="A20" s="17" t="s">
        <v>138</v>
      </c>
      <c r="B20" s="18" t="s">
        <v>8</v>
      </c>
      <c r="C20" s="18"/>
      <c r="D20" s="16">
        <f t="shared" si="0"/>
        <v>350000</v>
      </c>
      <c r="E20" s="44">
        <f t="shared" si="0"/>
        <v>0</v>
      </c>
      <c r="F20" s="16">
        <f t="shared" si="0"/>
        <v>350000</v>
      </c>
      <c r="G20" s="78"/>
    </row>
    <row r="21" spans="1:7" ht="25.5">
      <c r="A21" s="17" t="s">
        <v>139</v>
      </c>
      <c r="B21" s="18" t="s">
        <v>8</v>
      </c>
      <c r="C21" s="18" t="s">
        <v>9</v>
      </c>
      <c r="D21" s="16">
        <f t="shared" si="0"/>
        <v>350000</v>
      </c>
      <c r="E21" s="44">
        <f t="shared" si="0"/>
        <v>0</v>
      </c>
      <c r="F21" s="16">
        <f t="shared" si="0"/>
        <v>350000</v>
      </c>
      <c r="G21" s="78"/>
    </row>
    <row r="22" spans="1:7" ht="25.5">
      <c r="A22" s="10" t="s">
        <v>140</v>
      </c>
      <c r="B22" s="11" t="s">
        <v>8</v>
      </c>
      <c r="C22" s="11" t="s">
        <v>10</v>
      </c>
      <c r="D22" s="12">
        <v>350000</v>
      </c>
      <c r="E22" s="45"/>
      <c r="F22" s="13">
        <f>D22+E22</f>
        <v>350000</v>
      </c>
      <c r="G22" s="78"/>
    </row>
    <row r="23" spans="1:7" ht="25.5">
      <c r="A23" s="17" t="s">
        <v>141</v>
      </c>
      <c r="B23" s="18" t="s">
        <v>11</v>
      </c>
      <c r="C23" s="18"/>
      <c r="D23" s="16">
        <f aca="true" t="shared" si="1" ref="D23:F25">D24</f>
        <v>150000</v>
      </c>
      <c r="E23" s="44">
        <f t="shared" si="1"/>
        <v>0</v>
      </c>
      <c r="F23" s="16">
        <f t="shared" si="1"/>
        <v>150000</v>
      </c>
      <c r="G23" s="78"/>
    </row>
    <row r="24" spans="1:7" ht="12.75">
      <c r="A24" s="17" t="s">
        <v>142</v>
      </c>
      <c r="B24" s="18" t="s">
        <v>12</v>
      </c>
      <c r="C24" s="18"/>
      <c r="D24" s="16">
        <f t="shared" si="1"/>
        <v>150000</v>
      </c>
      <c r="E24" s="44">
        <f t="shared" si="1"/>
        <v>0</v>
      </c>
      <c r="F24" s="16">
        <f t="shared" si="1"/>
        <v>150000</v>
      </c>
      <c r="G24" s="78"/>
    </row>
    <row r="25" spans="1:7" ht="25.5">
      <c r="A25" s="17" t="s">
        <v>143</v>
      </c>
      <c r="B25" s="18" t="s">
        <v>12</v>
      </c>
      <c r="C25" s="18" t="s">
        <v>13</v>
      </c>
      <c r="D25" s="16">
        <f t="shared" si="1"/>
        <v>150000</v>
      </c>
      <c r="E25" s="44">
        <f t="shared" si="1"/>
        <v>0</v>
      </c>
      <c r="F25" s="16">
        <f t="shared" si="1"/>
        <v>150000</v>
      </c>
      <c r="G25" s="78"/>
    </row>
    <row r="26" spans="1:7" ht="30.75" customHeight="1">
      <c r="A26" s="10" t="s">
        <v>144</v>
      </c>
      <c r="B26" s="11" t="s">
        <v>12</v>
      </c>
      <c r="C26" s="11" t="s">
        <v>14</v>
      </c>
      <c r="D26" s="12">
        <v>150000</v>
      </c>
      <c r="E26" s="45"/>
      <c r="F26" s="13">
        <f>D26+E26</f>
        <v>150000</v>
      </c>
      <c r="G26" s="78"/>
    </row>
    <row r="27" spans="1:7" ht="38.25">
      <c r="A27" s="14" t="s">
        <v>15</v>
      </c>
      <c r="B27" s="15" t="s">
        <v>16</v>
      </c>
      <c r="C27" s="15"/>
      <c r="D27" s="16">
        <f>D28+D47</f>
        <v>2850000</v>
      </c>
      <c r="E27" s="44">
        <f>E28+E47</f>
        <v>323585.70999999996</v>
      </c>
      <c r="F27" s="16">
        <f>F28+F47</f>
        <v>3173585.71</v>
      </c>
      <c r="G27" s="78"/>
    </row>
    <row r="28" spans="1:7" ht="25.5">
      <c r="A28" s="17" t="s">
        <v>145</v>
      </c>
      <c r="B28" s="18" t="s">
        <v>17</v>
      </c>
      <c r="C28" s="18"/>
      <c r="D28" s="16">
        <f>D29+D35+D39+D41+D44</f>
        <v>2350000</v>
      </c>
      <c r="E28" s="16">
        <f>E29+E35+E39+E41+E44</f>
        <v>170585.71</v>
      </c>
      <c r="F28" s="16">
        <f>F29+F35+F39+F41+F44</f>
        <v>2520585.71</v>
      </c>
      <c r="G28" s="78"/>
    </row>
    <row r="29" spans="1:7" ht="12.75">
      <c r="A29" s="17" t="s">
        <v>146</v>
      </c>
      <c r="B29" s="18" t="s">
        <v>18</v>
      </c>
      <c r="C29" s="18"/>
      <c r="D29" s="16">
        <f>D30+D33</f>
        <v>850000</v>
      </c>
      <c r="E29" s="44">
        <f>E30+E33</f>
        <v>19800</v>
      </c>
      <c r="F29" s="16">
        <f>F30+F33</f>
        <v>869800</v>
      </c>
      <c r="G29" s="78"/>
    </row>
    <row r="30" spans="1:7" ht="12.75">
      <c r="A30" s="17" t="s">
        <v>147</v>
      </c>
      <c r="B30" s="18" t="s">
        <v>18</v>
      </c>
      <c r="C30" s="18" t="s">
        <v>19</v>
      </c>
      <c r="D30" s="16">
        <f>D31+D32</f>
        <v>500000</v>
      </c>
      <c r="E30" s="44">
        <f>E31+E32</f>
        <v>19800</v>
      </c>
      <c r="F30" s="16">
        <f>F31+F32</f>
        <v>519800</v>
      </c>
      <c r="G30" s="78"/>
    </row>
    <row r="31" spans="1:7" ht="19.5" customHeight="1">
      <c r="A31" s="10" t="s">
        <v>148</v>
      </c>
      <c r="B31" s="11" t="s">
        <v>18</v>
      </c>
      <c r="C31" s="11" t="s">
        <v>20</v>
      </c>
      <c r="D31" s="12">
        <v>300000</v>
      </c>
      <c r="E31" s="45">
        <v>19800</v>
      </c>
      <c r="F31" s="13">
        <f>D31+E31</f>
        <v>319800</v>
      </c>
      <c r="G31" s="78"/>
    </row>
    <row r="32" spans="1:7" ht="12.75">
      <c r="A32" s="10" t="s">
        <v>149</v>
      </c>
      <c r="B32" s="11" t="s">
        <v>18</v>
      </c>
      <c r="C32" s="11" t="s">
        <v>21</v>
      </c>
      <c r="D32" s="12">
        <v>200000</v>
      </c>
      <c r="E32" s="45"/>
      <c r="F32" s="13">
        <f>D32+E32</f>
        <v>200000</v>
      </c>
      <c r="G32" s="78"/>
    </row>
    <row r="33" spans="1:7" ht="25.5">
      <c r="A33" s="17" t="s">
        <v>143</v>
      </c>
      <c r="B33" s="18" t="s">
        <v>18</v>
      </c>
      <c r="C33" s="18" t="s">
        <v>13</v>
      </c>
      <c r="D33" s="16">
        <f>D34</f>
        <v>350000</v>
      </c>
      <c r="E33" s="44">
        <f>E34</f>
        <v>0</v>
      </c>
      <c r="F33" s="16">
        <f>F34</f>
        <v>350000</v>
      </c>
      <c r="G33" s="78"/>
    </row>
    <row r="34" spans="1:7" ht="30.75" customHeight="1">
      <c r="A34" s="10" t="s">
        <v>144</v>
      </c>
      <c r="B34" s="11" t="s">
        <v>18</v>
      </c>
      <c r="C34" s="11" t="s">
        <v>14</v>
      </c>
      <c r="D34" s="12">
        <v>350000</v>
      </c>
      <c r="E34" s="45"/>
      <c r="F34" s="13">
        <f>D34+E34</f>
        <v>350000</v>
      </c>
      <c r="G34" s="78"/>
    </row>
    <row r="35" spans="1:7" ht="25.5">
      <c r="A35" s="17" t="s">
        <v>150</v>
      </c>
      <c r="B35" s="18" t="s">
        <v>22</v>
      </c>
      <c r="C35" s="18"/>
      <c r="D35" s="16">
        <f aca="true" t="shared" si="2" ref="D35:F36">D36</f>
        <v>400000</v>
      </c>
      <c r="E35" s="44">
        <f t="shared" si="2"/>
        <v>0</v>
      </c>
      <c r="F35" s="16">
        <f t="shared" si="2"/>
        <v>400000</v>
      </c>
      <c r="G35" s="78"/>
    </row>
    <row r="36" spans="1:7" ht="12.75">
      <c r="A36" s="17" t="s">
        <v>151</v>
      </c>
      <c r="B36" s="18" t="s">
        <v>22</v>
      </c>
      <c r="C36" s="18" t="s">
        <v>23</v>
      </c>
      <c r="D36" s="16">
        <f t="shared" si="2"/>
        <v>400000</v>
      </c>
      <c r="E36" s="44">
        <f t="shared" si="2"/>
        <v>0</v>
      </c>
      <c r="F36" s="16">
        <f t="shared" si="2"/>
        <v>400000</v>
      </c>
      <c r="G36" s="78"/>
    </row>
    <row r="37" spans="1:7" ht="42.75" customHeight="1">
      <c r="A37" s="10" t="s">
        <v>152</v>
      </c>
      <c r="B37" s="11" t="s">
        <v>22</v>
      </c>
      <c r="C37" s="11" t="s">
        <v>24</v>
      </c>
      <c r="D37" s="12">
        <v>400000</v>
      </c>
      <c r="E37" s="45"/>
      <c r="F37" s="13">
        <f>D37+E37</f>
        <v>400000</v>
      </c>
      <c r="G37" s="78"/>
    </row>
    <row r="38" spans="1:7" ht="43.5" customHeight="1">
      <c r="A38" s="17" t="s">
        <v>153</v>
      </c>
      <c r="B38" s="18" t="s">
        <v>25</v>
      </c>
      <c r="C38" s="18"/>
      <c r="D38" s="16">
        <f aca="true" t="shared" si="3" ref="D38:F39">D39</f>
        <v>100000</v>
      </c>
      <c r="E38" s="44">
        <f t="shared" si="3"/>
        <v>0</v>
      </c>
      <c r="F38" s="16">
        <f t="shared" si="3"/>
        <v>100000</v>
      </c>
      <c r="G38" s="78"/>
    </row>
    <row r="39" spans="1:7" ht="12.75">
      <c r="A39" s="17" t="s">
        <v>147</v>
      </c>
      <c r="B39" s="18" t="s">
        <v>25</v>
      </c>
      <c r="C39" s="18" t="s">
        <v>19</v>
      </c>
      <c r="D39" s="16">
        <f t="shared" si="3"/>
        <v>100000</v>
      </c>
      <c r="E39" s="44">
        <f t="shared" si="3"/>
        <v>0</v>
      </c>
      <c r="F39" s="16">
        <f t="shared" si="3"/>
        <v>100000</v>
      </c>
      <c r="G39" s="78"/>
    </row>
    <row r="40" spans="1:7" ht="12.75">
      <c r="A40" s="10" t="s">
        <v>149</v>
      </c>
      <c r="B40" s="11" t="s">
        <v>25</v>
      </c>
      <c r="C40" s="11" t="s">
        <v>21</v>
      </c>
      <c r="D40" s="12">
        <v>100000</v>
      </c>
      <c r="E40" s="45"/>
      <c r="F40" s="13">
        <f>D40+E40</f>
        <v>100000</v>
      </c>
      <c r="G40" s="78"/>
    </row>
    <row r="41" spans="1:7" ht="38.25">
      <c r="A41" s="17" t="s">
        <v>154</v>
      </c>
      <c r="B41" s="18" t="s">
        <v>26</v>
      </c>
      <c r="C41" s="18"/>
      <c r="D41" s="16">
        <f aca="true" t="shared" si="4" ref="D41:F42">D42</f>
        <v>1000000</v>
      </c>
      <c r="E41" s="44">
        <f t="shared" si="4"/>
        <v>0</v>
      </c>
      <c r="F41" s="16">
        <f t="shared" si="4"/>
        <v>1000000</v>
      </c>
      <c r="G41" s="78"/>
    </row>
    <row r="42" spans="1:7" ht="12.75">
      <c r="A42" s="17" t="s">
        <v>155</v>
      </c>
      <c r="B42" s="18" t="s">
        <v>26</v>
      </c>
      <c r="C42" s="18" t="s">
        <v>27</v>
      </c>
      <c r="D42" s="16">
        <f t="shared" si="4"/>
        <v>1000000</v>
      </c>
      <c r="E42" s="44">
        <f t="shared" si="4"/>
        <v>0</v>
      </c>
      <c r="F42" s="16">
        <f t="shared" si="4"/>
        <v>1000000</v>
      </c>
      <c r="G42" s="78"/>
    </row>
    <row r="43" spans="1:7" ht="12.75">
      <c r="A43" s="10" t="s">
        <v>156</v>
      </c>
      <c r="B43" s="11" t="s">
        <v>26</v>
      </c>
      <c r="C43" s="11" t="s">
        <v>28</v>
      </c>
      <c r="D43" s="53">
        <v>1000000</v>
      </c>
      <c r="E43" s="62"/>
      <c r="F43" s="63">
        <f>D43+E43</f>
        <v>1000000</v>
      </c>
      <c r="G43" s="78"/>
    </row>
    <row r="44" spans="1:7" ht="68.25" customHeight="1">
      <c r="A44" s="27" t="s">
        <v>276</v>
      </c>
      <c r="B44" s="80" t="s">
        <v>275</v>
      </c>
      <c r="C44" s="81"/>
      <c r="D44" s="42">
        <f aca="true" t="shared" si="5" ref="D44:F45">D45</f>
        <v>0</v>
      </c>
      <c r="E44" s="42">
        <f t="shared" si="5"/>
        <v>150785.71</v>
      </c>
      <c r="F44" s="42">
        <f t="shared" si="5"/>
        <v>150785.71</v>
      </c>
      <c r="G44" s="78"/>
    </row>
    <row r="45" spans="1:7" ht="12.75">
      <c r="A45" s="27" t="s">
        <v>147</v>
      </c>
      <c r="B45" s="80" t="s">
        <v>275</v>
      </c>
      <c r="C45" s="80" t="s">
        <v>19</v>
      </c>
      <c r="D45" s="42">
        <f t="shared" si="5"/>
        <v>0</v>
      </c>
      <c r="E45" s="42">
        <f t="shared" si="5"/>
        <v>150785.71</v>
      </c>
      <c r="F45" s="42">
        <f t="shared" si="5"/>
        <v>150785.71</v>
      </c>
      <c r="G45" s="78"/>
    </row>
    <row r="46" spans="1:7" ht="12.75">
      <c r="A46" s="28" t="s">
        <v>149</v>
      </c>
      <c r="B46" s="79" t="s">
        <v>275</v>
      </c>
      <c r="C46" s="79" t="s">
        <v>21</v>
      </c>
      <c r="D46" s="12"/>
      <c r="E46" s="45">
        <v>150785.71</v>
      </c>
      <c r="F46" s="63">
        <f>D46+E46</f>
        <v>150785.71</v>
      </c>
      <c r="G46" s="78"/>
    </row>
    <row r="47" spans="1:7" ht="27.75" customHeight="1">
      <c r="A47" s="17" t="s">
        <v>157</v>
      </c>
      <c r="B47" s="18" t="s">
        <v>29</v>
      </c>
      <c r="C47" s="18"/>
      <c r="D47" s="16">
        <f aca="true" t="shared" si="6" ref="D47:F49">D48</f>
        <v>500000</v>
      </c>
      <c r="E47" s="44">
        <f t="shared" si="6"/>
        <v>153000</v>
      </c>
      <c r="F47" s="16">
        <f t="shared" si="6"/>
        <v>653000</v>
      </c>
      <c r="G47" s="78"/>
    </row>
    <row r="48" spans="1:7" ht="28.5" customHeight="1">
      <c r="A48" s="17" t="s">
        <v>158</v>
      </c>
      <c r="B48" s="18" t="s">
        <v>30</v>
      </c>
      <c r="C48" s="18"/>
      <c r="D48" s="16">
        <f t="shared" si="6"/>
        <v>500000</v>
      </c>
      <c r="E48" s="44">
        <f t="shared" si="6"/>
        <v>153000</v>
      </c>
      <c r="F48" s="16">
        <f t="shared" si="6"/>
        <v>653000</v>
      </c>
      <c r="G48" s="78"/>
    </row>
    <row r="49" spans="1:7" ht="12.75">
      <c r="A49" s="17" t="s">
        <v>147</v>
      </c>
      <c r="B49" s="18" t="s">
        <v>30</v>
      </c>
      <c r="C49" s="18" t="s">
        <v>19</v>
      </c>
      <c r="D49" s="16">
        <f t="shared" si="6"/>
        <v>500000</v>
      </c>
      <c r="E49" s="44">
        <f t="shared" si="6"/>
        <v>153000</v>
      </c>
      <c r="F49" s="16">
        <f t="shared" si="6"/>
        <v>653000</v>
      </c>
      <c r="G49" s="78"/>
    </row>
    <row r="50" spans="1:7" ht="18" customHeight="1">
      <c r="A50" s="10" t="s">
        <v>148</v>
      </c>
      <c r="B50" s="11" t="s">
        <v>30</v>
      </c>
      <c r="C50" s="11" t="s">
        <v>20</v>
      </c>
      <c r="D50" s="12">
        <v>500000</v>
      </c>
      <c r="E50" s="45">
        <v>153000</v>
      </c>
      <c r="F50" s="13">
        <f>D50+E50</f>
        <v>653000</v>
      </c>
      <c r="G50" s="78"/>
    </row>
    <row r="51" spans="1:7" ht="51">
      <c r="A51" s="14" t="s">
        <v>31</v>
      </c>
      <c r="B51" s="15" t="s">
        <v>32</v>
      </c>
      <c r="C51" s="15"/>
      <c r="D51" s="16">
        <f aca="true" t="shared" si="7" ref="D51:F54">D52</f>
        <v>396000</v>
      </c>
      <c r="E51" s="44">
        <f t="shared" si="7"/>
        <v>0</v>
      </c>
      <c r="F51" s="16">
        <f t="shared" si="7"/>
        <v>396000</v>
      </c>
      <c r="G51" s="78"/>
    </row>
    <row r="52" spans="1:7" ht="38.25">
      <c r="A52" s="17" t="s">
        <v>159</v>
      </c>
      <c r="B52" s="18" t="s">
        <v>33</v>
      </c>
      <c r="C52" s="18"/>
      <c r="D52" s="16">
        <f t="shared" si="7"/>
        <v>396000</v>
      </c>
      <c r="E52" s="44">
        <f t="shared" si="7"/>
        <v>0</v>
      </c>
      <c r="F52" s="16">
        <f t="shared" si="7"/>
        <v>396000</v>
      </c>
      <c r="G52" s="78"/>
    </row>
    <row r="53" spans="1:7" ht="63.75">
      <c r="A53" s="17" t="s">
        <v>160</v>
      </c>
      <c r="B53" s="18" t="s">
        <v>34</v>
      </c>
      <c r="C53" s="18"/>
      <c r="D53" s="16">
        <f t="shared" si="7"/>
        <v>396000</v>
      </c>
      <c r="E53" s="44">
        <f t="shared" si="7"/>
        <v>0</v>
      </c>
      <c r="F53" s="16">
        <f t="shared" si="7"/>
        <v>396000</v>
      </c>
      <c r="G53" s="78"/>
    </row>
    <row r="54" spans="1:7" ht="25.5">
      <c r="A54" s="17" t="s">
        <v>143</v>
      </c>
      <c r="B54" s="18" t="s">
        <v>34</v>
      </c>
      <c r="C54" s="18" t="s">
        <v>13</v>
      </c>
      <c r="D54" s="16">
        <f t="shared" si="7"/>
        <v>396000</v>
      </c>
      <c r="E54" s="44">
        <f t="shared" si="7"/>
        <v>0</v>
      </c>
      <c r="F54" s="16">
        <f t="shared" si="7"/>
        <v>396000</v>
      </c>
      <c r="G54" s="78"/>
    </row>
    <row r="55" spans="1:7" ht="27" customHeight="1">
      <c r="A55" s="10" t="s">
        <v>144</v>
      </c>
      <c r="B55" s="11" t="s">
        <v>34</v>
      </c>
      <c r="C55" s="11" t="s">
        <v>14</v>
      </c>
      <c r="D55" s="12">
        <v>396000</v>
      </c>
      <c r="E55" s="45"/>
      <c r="F55" s="13">
        <f>D55+E55</f>
        <v>396000</v>
      </c>
      <c r="G55" s="78"/>
    </row>
    <row r="56" spans="1:7" ht="51">
      <c r="A56" s="14" t="s">
        <v>35</v>
      </c>
      <c r="B56" s="15" t="s">
        <v>36</v>
      </c>
      <c r="C56" s="15"/>
      <c r="D56" s="16">
        <f aca="true" t="shared" si="8" ref="D56:F59">D57</f>
        <v>1500000</v>
      </c>
      <c r="E56" s="44">
        <f t="shared" si="8"/>
        <v>0</v>
      </c>
      <c r="F56" s="16">
        <f t="shared" si="8"/>
        <v>1500000</v>
      </c>
      <c r="G56" s="78"/>
    </row>
    <row r="57" spans="1:7" ht="38.25">
      <c r="A57" s="17" t="s">
        <v>161</v>
      </c>
      <c r="B57" s="18" t="s">
        <v>37</v>
      </c>
      <c r="C57" s="18"/>
      <c r="D57" s="16">
        <f t="shared" si="8"/>
        <v>1500000</v>
      </c>
      <c r="E57" s="44">
        <f t="shared" si="8"/>
        <v>0</v>
      </c>
      <c r="F57" s="16">
        <f t="shared" si="8"/>
        <v>1500000</v>
      </c>
      <c r="G57" s="78"/>
    </row>
    <row r="58" spans="1:7" ht="12.75">
      <c r="A58" s="17" t="s">
        <v>162</v>
      </c>
      <c r="B58" s="18" t="s">
        <v>38</v>
      </c>
      <c r="C58" s="18"/>
      <c r="D58" s="16">
        <f t="shared" si="8"/>
        <v>1500000</v>
      </c>
      <c r="E58" s="44">
        <f t="shared" si="8"/>
        <v>0</v>
      </c>
      <c r="F58" s="16">
        <f t="shared" si="8"/>
        <v>1500000</v>
      </c>
      <c r="G58" s="78"/>
    </row>
    <row r="59" spans="1:7" ht="25.5">
      <c r="A59" s="17" t="s">
        <v>139</v>
      </c>
      <c r="B59" s="18" t="s">
        <v>38</v>
      </c>
      <c r="C59" s="18" t="s">
        <v>9</v>
      </c>
      <c r="D59" s="16">
        <f t="shared" si="8"/>
        <v>1500000</v>
      </c>
      <c r="E59" s="44">
        <f t="shared" si="8"/>
        <v>0</v>
      </c>
      <c r="F59" s="16">
        <f t="shared" si="8"/>
        <v>1500000</v>
      </c>
      <c r="G59" s="78"/>
    </row>
    <row r="60" spans="1:7" ht="25.5">
      <c r="A60" s="10" t="s">
        <v>140</v>
      </c>
      <c r="B60" s="11" t="s">
        <v>38</v>
      </c>
      <c r="C60" s="11" t="s">
        <v>10</v>
      </c>
      <c r="D60" s="12">
        <v>1500000</v>
      </c>
      <c r="E60" s="45"/>
      <c r="F60" s="13">
        <f>D60+E60</f>
        <v>1500000</v>
      </c>
      <c r="G60" s="78"/>
    </row>
    <row r="61" spans="1:7" ht="54" customHeight="1">
      <c r="A61" s="14" t="s">
        <v>39</v>
      </c>
      <c r="B61" s="15" t="s">
        <v>40</v>
      </c>
      <c r="C61" s="15"/>
      <c r="D61" s="16">
        <f aca="true" t="shared" si="9" ref="D61:F64">D62</f>
        <v>3797326.2</v>
      </c>
      <c r="E61" s="44">
        <f t="shared" si="9"/>
        <v>0</v>
      </c>
      <c r="F61" s="16">
        <f t="shared" si="9"/>
        <v>3797326.2</v>
      </c>
      <c r="G61" s="78"/>
    </row>
    <row r="62" spans="1:7" ht="46.5" customHeight="1">
      <c r="A62" s="17" t="s">
        <v>234</v>
      </c>
      <c r="B62" s="18" t="s">
        <v>41</v>
      </c>
      <c r="C62" s="18"/>
      <c r="D62" s="16">
        <f t="shared" si="9"/>
        <v>3797326.2</v>
      </c>
      <c r="E62" s="44">
        <f t="shared" si="9"/>
        <v>0</v>
      </c>
      <c r="F62" s="16">
        <f t="shared" si="9"/>
        <v>3797326.2</v>
      </c>
      <c r="G62" s="78"/>
    </row>
    <row r="63" spans="1:7" ht="56.25" customHeight="1">
      <c r="A63" s="17" t="s">
        <v>164</v>
      </c>
      <c r="B63" s="18" t="s">
        <v>42</v>
      </c>
      <c r="C63" s="18"/>
      <c r="D63" s="16">
        <f>D64+D66</f>
        <v>3797326.2</v>
      </c>
      <c r="E63" s="16">
        <f>E64+E66</f>
        <v>0</v>
      </c>
      <c r="F63" s="16">
        <f>F64+F66</f>
        <v>3797326.2</v>
      </c>
      <c r="G63" s="78"/>
    </row>
    <row r="64" spans="1:7" ht="25.5">
      <c r="A64" s="17" t="s">
        <v>139</v>
      </c>
      <c r="B64" s="18" t="s">
        <v>42</v>
      </c>
      <c r="C64" s="18" t="s">
        <v>9</v>
      </c>
      <c r="D64" s="16">
        <f t="shared" si="9"/>
        <v>3519912</v>
      </c>
      <c r="E64" s="44">
        <f t="shared" si="9"/>
        <v>0</v>
      </c>
      <c r="F64" s="16">
        <f t="shared" si="9"/>
        <v>3519912</v>
      </c>
      <c r="G64" s="78"/>
    </row>
    <row r="65" spans="1:7" ht="25.5">
      <c r="A65" s="10" t="s">
        <v>140</v>
      </c>
      <c r="B65" s="11" t="s">
        <v>42</v>
      </c>
      <c r="C65" s="59" t="s">
        <v>10</v>
      </c>
      <c r="D65" s="60">
        <v>3519912</v>
      </c>
      <c r="E65" s="13"/>
      <c r="F65" s="13">
        <f>D65+E65</f>
        <v>3519912</v>
      </c>
      <c r="G65" s="78"/>
    </row>
    <row r="66" spans="1:7" ht="28.5" customHeight="1">
      <c r="A66" s="27" t="s">
        <v>263</v>
      </c>
      <c r="B66" s="29" t="s">
        <v>262</v>
      </c>
      <c r="C66" s="61"/>
      <c r="D66" s="42">
        <f aca="true" t="shared" si="10" ref="D66:F67">D67</f>
        <v>277414.2</v>
      </c>
      <c r="E66" s="42">
        <f t="shared" si="10"/>
        <v>0</v>
      </c>
      <c r="F66" s="42">
        <f t="shared" si="10"/>
        <v>277414.2</v>
      </c>
      <c r="G66" s="78"/>
    </row>
    <row r="67" spans="1:7" ht="29.25" customHeight="1">
      <c r="A67" s="27" t="s">
        <v>139</v>
      </c>
      <c r="B67" s="29" t="s">
        <v>262</v>
      </c>
      <c r="C67" s="18" t="s">
        <v>9</v>
      </c>
      <c r="D67" s="42">
        <f t="shared" si="10"/>
        <v>277414.2</v>
      </c>
      <c r="E67" s="42">
        <f t="shared" si="10"/>
        <v>0</v>
      </c>
      <c r="F67" s="42">
        <f t="shared" si="10"/>
        <v>277414.2</v>
      </c>
      <c r="G67" s="78"/>
    </row>
    <row r="68" spans="1:7" ht="30" customHeight="1">
      <c r="A68" s="28" t="s">
        <v>140</v>
      </c>
      <c r="B68" s="33" t="s">
        <v>262</v>
      </c>
      <c r="C68" s="59" t="s">
        <v>10</v>
      </c>
      <c r="D68" s="69">
        <v>277414.2</v>
      </c>
      <c r="E68" s="69"/>
      <c r="F68" s="13">
        <f>D68+E68</f>
        <v>277414.2</v>
      </c>
      <c r="G68" s="78"/>
    </row>
    <row r="69" spans="1:7" ht="54.75" customHeight="1">
      <c r="A69" s="14" t="s">
        <v>43</v>
      </c>
      <c r="B69" s="15" t="s">
        <v>44</v>
      </c>
      <c r="C69" s="15"/>
      <c r="D69" s="16">
        <f>D70+D80</f>
        <v>26553900</v>
      </c>
      <c r="E69" s="44">
        <f>E70+E80</f>
        <v>2000000</v>
      </c>
      <c r="F69" s="16">
        <f>F70+F80</f>
        <v>28553900</v>
      </c>
      <c r="G69" s="78"/>
    </row>
    <row r="70" spans="1:7" ht="25.5">
      <c r="A70" s="17" t="s">
        <v>165</v>
      </c>
      <c r="B70" s="18" t="s">
        <v>45</v>
      </c>
      <c r="C70" s="18"/>
      <c r="D70" s="16">
        <f>D71+D74+D77</f>
        <v>26292400</v>
      </c>
      <c r="E70" s="16">
        <f>E71+E74+E77</f>
        <v>2000000</v>
      </c>
      <c r="F70" s="16">
        <f>F71+F74+F77</f>
        <v>28292400</v>
      </c>
      <c r="G70" s="78"/>
    </row>
    <row r="71" spans="1:7" ht="69.75" customHeight="1">
      <c r="A71" s="27" t="s">
        <v>278</v>
      </c>
      <c r="B71" s="80" t="s">
        <v>277</v>
      </c>
      <c r="C71" s="80"/>
      <c r="D71" s="16">
        <f aca="true" t="shared" si="11" ref="D71:F72">D72</f>
        <v>0</v>
      </c>
      <c r="E71" s="16">
        <f t="shared" si="11"/>
        <v>2000000</v>
      </c>
      <c r="F71" s="16">
        <f t="shared" si="11"/>
        <v>2000000</v>
      </c>
      <c r="G71" s="78"/>
    </row>
    <row r="72" spans="1:7" ht="27.75" customHeight="1">
      <c r="A72" s="27" t="s">
        <v>139</v>
      </c>
      <c r="B72" s="80" t="s">
        <v>277</v>
      </c>
      <c r="C72" s="80" t="s">
        <v>9</v>
      </c>
      <c r="D72" s="16">
        <f t="shared" si="11"/>
        <v>0</v>
      </c>
      <c r="E72" s="16">
        <f t="shared" si="11"/>
        <v>2000000</v>
      </c>
      <c r="F72" s="16">
        <f t="shared" si="11"/>
        <v>2000000</v>
      </c>
      <c r="G72" s="78"/>
    </row>
    <row r="73" spans="1:7" ht="27.75" customHeight="1">
      <c r="A73" s="28" t="s">
        <v>140</v>
      </c>
      <c r="B73" s="79" t="s">
        <v>277</v>
      </c>
      <c r="C73" s="79" t="s">
        <v>10</v>
      </c>
      <c r="D73" s="69"/>
      <c r="E73" s="69">
        <v>2000000</v>
      </c>
      <c r="F73" s="13">
        <f>D73+E73</f>
        <v>2000000</v>
      </c>
      <c r="G73" s="78"/>
    </row>
    <row r="74" spans="1:7" ht="12.75">
      <c r="A74" s="17" t="s">
        <v>166</v>
      </c>
      <c r="B74" s="18" t="s">
        <v>46</v>
      </c>
      <c r="C74" s="18"/>
      <c r="D74" s="16">
        <f aca="true" t="shared" si="12" ref="D74:F75">D75</f>
        <v>5938000</v>
      </c>
      <c r="E74" s="44">
        <f t="shared" si="12"/>
        <v>0</v>
      </c>
      <c r="F74" s="16">
        <f t="shared" si="12"/>
        <v>5938000</v>
      </c>
      <c r="G74" s="78"/>
    </row>
    <row r="75" spans="1:7" ht="25.5">
      <c r="A75" s="17" t="s">
        <v>139</v>
      </c>
      <c r="B75" s="18" t="s">
        <v>46</v>
      </c>
      <c r="C75" s="18" t="s">
        <v>9</v>
      </c>
      <c r="D75" s="16">
        <f t="shared" si="12"/>
        <v>5938000</v>
      </c>
      <c r="E75" s="44">
        <f t="shared" si="12"/>
        <v>0</v>
      </c>
      <c r="F75" s="16">
        <f t="shared" si="12"/>
        <v>5938000</v>
      </c>
      <c r="G75" s="78"/>
    </row>
    <row r="76" spans="1:7" ht="25.5">
      <c r="A76" s="10" t="s">
        <v>140</v>
      </c>
      <c r="B76" s="11" t="s">
        <v>46</v>
      </c>
      <c r="C76" s="11" t="s">
        <v>10</v>
      </c>
      <c r="D76" s="53">
        <v>5938000</v>
      </c>
      <c r="E76" s="62"/>
      <c r="F76" s="63">
        <f>D76+E76</f>
        <v>5938000</v>
      </c>
      <c r="G76" s="78"/>
    </row>
    <row r="77" spans="1:7" ht="39.75" customHeight="1">
      <c r="A77" s="67" t="s">
        <v>272</v>
      </c>
      <c r="B77" s="29" t="s">
        <v>273</v>
      </c>
      <c r="C77" s="59"/>
      <c r="D77" s="42">
        <f aca="true" t="shared" si="13" ref="D77:F78">D78</f>
        <v>20354400</v>
      </c>
      <c r="E77" s="42">
        <f t="shared" si="13"/>
        <v>0</v>
      </c>
      <c r="F77" s="42">
        <f t="shared" si="13"/>
        <v>20354400</v>
      </c>
      <c r="G77" s="78"/>
    </row>
    <row r="78" spans="1:7" ht="25.5">
      <c r="A78" s="67" t="s">
        <v>139</v>
      </c>
      <c r="B78" s="29" t="s">
        <v>273</v>
      </c>
      <c r="C78" s="18" t="s">
        <v>9</v>
      </c>
      <c r="D78" s="42">
        <f t="shared" si="13"/>
        <v>20354400</v>
      </c>
      <c r="E78" s="42">
        <f t="shared" si="13"/>
        <v>0</v>
      </c>
      <c r="F78" s="42">
        <f t="shared" si="13"/>
        <v>20354400</v>
      </c>
      <c r="G78" s="78"/>
    </row>
    <row r="79" spans="1:7" ht="25.5">
      <c r="A79" s="77" t="s">
        <v>140</v>
      </c>
      <c r="B79" s="33" t="s">
        <v>273</v>
      </c>
      <c r="C79" s="11" t="s">
        <v>10</v>
      </c>
      <c r="D79" s="64">
        <v>20354400</v>
      </c>
      <c r="E79" s="64"/>
      <c r="F79" s="13">
        <v>20354400</v>
      </c>
      <c r="G79" s="78"/>
    </row>
    <row r="80" spans="1:7" ht="25.5">
      <c r="A80" s="17" t="s">
        <v>167</v>
      </c>
      <c r="B80" s="18" t="s">
        <v>47</v>
      </c>
      <c r="C80" s="18"/>
      <c r="D80" s="16">
        <f aca="true" t="shared" si="14" ref="D80:F82">D81</f>
        <v>261500</v>
      </c>
      <c r="E80" s="44">
        <f t="shared" si="14"/>
        <v>0</v>
      </c>
      <c r="F80" s="16">
        <f t="shared" si="14"/>
        <v>261500</v>
      </c>
      <c r="G80" s="78"/>
    </row>
    <row r="81" spans="1:7" ht="38.25">
      <c r="A81" s="17" t="s">
        <v>168</v>
      </c>
      <c r="B81" s="18" t="s">
        <v>48</v>
      </c>
      <c r="C81" s="18"/>
      <c r="D81" s="16">
        <f t="shared" si="14"/>
        <v>261500</v>
      </c>
      <c r="E81" s="44">
        <f t="shared" si="14"/>
        <v>0</v>
      </c>
      <c r="F81" s="16">
        <f t="shared" si="14"/>
        <v>261500</v>
      </c>
      <c r="G81" s="78"/>
    </row>
    <row r="82" spans="1:7" ht="25.5">
      <c r="A82" s="17" t="s">
        <v>139</v>
      </c>
      <c r="B82" s="18" t="s">
        <v>48</v>
      </c>
      <c r="C82" s="18" t="s">
        <v>9</v>
      </c>
      <c r="D82" s="16">
        <f t="shared" si="14"/>
        <v>261500</v>
      </c>
      <c r="E82" s="44">
        <f t="shared" si="14"/>
        <v>0</v>
      </c>
      <c r="F82" s="16">
        <f t="shared" si="14"/>
        <v>261500</v>
      </c>
      <c r="G82" s="78"/>
    </row>
    <row r="83" spans="1:7" ht="25.5">
      <c r="A83" s="10" t="s">
        <v>140</v>
      </c>
      <c r="B83" s="11" t="s">
        <v>48</v>
      </c>
      <c r="C83" s="11" t="s">
        <v>10</v>
      </c>
      <c r="D83" s="12">
        <v>261500</v>
      </c>
      <c r="E83" s="45"/>
      <c r="F83" s="13">
        <f>D83+E83</f>
        <v>261500</v>
      </c>
      <c r="G83" s="78"/>
    </row>
    <row r="84" spans="1:7" ht="51">
      <c r="A84" s="14" t="s">
        <v>49</v>
      </c>
      <c r="B84" s="15" t="s">
        <v>50</v>
      </c>
      <c r="C84" s="15"/>
      <c r="D84" s="16">
        <f aca="true" t="shared" si="15" ref="D84:F87">D85</f>
        <v>100000</v>
      </c>
      <c r="E84" s="44">
        <f t="shared" si="15"/>
        <v>0</v>
      </c>
      <c r="F84" s="16">
        <f t="shared" si="15"/>
        <v>100000</v>
      </c>
      <c r="G84" s="78"/>
    </row>
    <row r="85" spans="1:7" ht="38.25">
      <c r="A85" s="17" t="s">
        <v>169</v>
      </c>
      <c r="B85" s="18" t="s">
        <v>51</v>
      </c>
      <c r="C85" s="18"/>
      <c r="D85" s="16">
        <f t="shared" si="15"/>
        <v>100000</v>
      </c>
      <c r="E85" s="44">
        <f t="shared" si="15"/>
        <v>0</v>
      </c>
      <c r="F85" s="16">
        <f t="shared" si="15"/>
        <v>100000</v>
      </c>
      <c r="G85" s="78"/>
    </row>
    <row r="86" spans="1:7" ht="38.25">
      <c r="A86" s="17" t="s">
        <v>170</v>
      </c>
      <c r="B86" s="18" t="s">
        <v>52</v>
      </c>
      <c r="C86" s="18"/>
      <c r="D86" s="16">
        <f t="shared" si="15"/>
        <v>100000</v>
      </c>
      <c r="E86" s="44">
        <f t="shared" si="15"/>
        <v>0</v>
      </c>
      <c r="F86" s="16">
        <f t="shared" si="15"/>
        <v>100000</v>
      </c>
      <c r="G86" s="78"/>
    </row>
    <row r="87" spans="1:7" ht="27" customHeight="1">
      <c r="A87" s="17" t="s">
        <v>171</v>
      </c>
      <c r="B87" s="18" t="s">
        <v>52</v>
      </c>
      <c r="C87" s="18" t="s">
        <v>53</v>
      </c>
      <c r="D87" s="16">
        <f t="shared" si="15"/>
        <v>100000</v>
      </c>
      <c r="E87" s="44">
        <f t="shared" si="15"/>
        <v>0</v>
      </c>
      <c r="F87" s="16">
        <f t="shared" si="15"/>
        <v>100000</v>
      </c>
      <c r="G87" s="78"/>
    </row>
    <row r="88" spans="1:7" ht="12.75">
      <c r="A88" s="10" t="s">
        <v>172</v>
      </c>
      <c r="B88" s="11" t="s">
        <v>52</v>
      </c>
      <c r="C88" s="11" t="s">
        <v>54</v>
      </c>
      <c r="D88" s="12">
        <v>100000</v>
      </c>
      <c r="E88" s="45"/>
      <c r="F88" s="13">
        <f>D88+E88</f>
        <v>100000</v>
      </c>
      <c r="G88" s="78"/>
    </row>
    <row r="89" spans="1:7" ht="38.25">
      <c r="A89" s="14" t="s">
        <v>55</v>
      </c>
      <c r="B89" s="15" t="s">
        <v>56</v>
      </c>
      <c r="C89" s="15"/>
      <c r="D89" s="16">
        <f>D90+D102+D111+D116+D121</f>
        <v>39581791.199999996</v>
      </c>
      <c r="E89" s="16">
        <f>E90+E102+E111+E116+E121</f>
        <v>292851</v>
      </c>
      <c r="F89" s="16">
        <f>F90+F102+F111+F116+F121</f>
        <v>39874642.199999996</v>
      </c>
      <c r="G89" s="78"/>
    </row>
    <row r="90" spans="1:7" ht="31.5" customHeight="1">
      <c r="A90" s="17" t="s">
        <v>173</v>
      </c>
      <c r="B90" s="18" t="s">
        <v>57</v>
      </c>
      <c r="C90" s="18"/>
      <c r="D90" s="16">
        <f>D91</f>
        <v>15675115.55</v>
      </c>
      <c r="E90" s="44">
        <f>E91</f>
        <v>0</v>
      </c>
      <c r="F90" s="16">
        <f>F91</f>
        <v>15675115.55</v>
      </c>
      <c r="G90" s="78"/>
    </row>
    <row r="91" spans="1:7" ht="25.5">
      <c r="A91" s="17" t="s">
        <v>174</v>
      </c>
      <c r="B91" s="18" t="s">
        <v>58</v>
      </c>
      <c r="C91" s="18"/>
      <c r="D91" s="16">
        <f>D92+D99</f>
        <v>15675115.55</v>
      </c>
      <c r="E91" s="44">
        <f>E92+E99</f>
        <v>0</v>
      </c>
      <c r="F91" s="16">
        <f>F92+F99</f>
        <v>15675115.55</v>
      </c>
      <c r="G91" s="78"/>
    </row>
    <row r="92" spans="1:7" ht="25.5">
      <c r="A92" s="17" t="s">
        <v>175</v>
      </c>
      <c r="B92" s="18" t="s">
        <v>59</v>
      </c>
      <c r="C92" s="18"/>
      <c r="D92" s="16">
        <f>D93+D95+D97</f>
        <v>634404.72</v>
      </c>
      <c r="E92" s="16">
        <f>E93+E95+E97</f>
        <v>0</v>
      </c>
      <c r="F92" s="16">
        <f>F93+F95+F97</f>
        <v>634404.72</v>
      </c>
      <c r="G92" s="78"/>
    </row>
    <row r="93" spans="1:7" ht="67.5" customHeight="1">
      <c r="A93" s="17" t="s">
        <v>176</v>
      </c>
      <c r="B93" s="18" t="s">
        <v>59</v>
      </c>
      <c r="C93" s="18" t="s">
        <v>60</v>
      </c>
      <c r="D93" s="16">
        <f>+D94</f>
        <v>477706.48</v>
      </c>
      <c r="E93" s="44">
        <f>+E94</f>
        <v>0</v>
      </c>
      <c r="F93" s="16">
        <f>+F94</f>
        <v>477706.48</v>
      </c>
      <c r="G93" s="78"/>
    </row>
    <row r="94" spans="1:7" ht="12.75">
      <c r="A94" s="10" t="s">
        <v>177</v>
      </c>
      <c r="B94" s="11" t="s">
        <v>59</v>
      </c>
      <c r="C94" s="11" t="s">
        <v>61</v>
      </c>
      <c r="D94" s="12">
        <v>477706.48</v>
      </c>
      <c r="E94" s="45"/>
      <c r="F94" s="13">
        <f>D94+E94</f>
        <v>477706.48</v>
      </c>
      <c r="G94" s="78"/>
    </row>
    <row r="95" spans="1:7" ht="25.5">
      <c r="A95" s="17" t="s">
        <v>139</v>
      </c>
      <c r="B95" s="18" t="s">
        <v>59</v>
      </c>
      <c r="C95" s="18" t="s">
        <v>9</v>
      </c>
      <c r="D95" s="16">
        <f>D96</f>
        <v>35328.89</v>
      </c>
      <c r="E95" s="44">
        <f>E96</f>
        <v>0</v>
      </c>
      <c r="F95" s="16">
        <f>F96</f>
        <v>35328.89</v>
      </c>
      <c r="G95" s="78"/>
    </row>
    <row r="96" spans="1:7" ht="28.5" customHeight="1">
      <c r="A96" s="10" t="s">
        <v>140</v>
      </c>
      <c r="B96" s="11" t="s">
        <v>59</v>
      </c>
      <c r="C96" s="11" t="s">
        <v>10</v>
      </c>
      <c r="D96" s="53">
        <v>35328.89</v>
      </c>
      <c r="E96" s="45"/>
      <c r="F96" s="13">
        <f>D96+E96</f>
        <v>35328.89</v>
      </c>
      <c r="G96" s="78"/>
    </row>
    <row r="97" spans="1:7" ht="19.5" customHeight="1">
      <c r="A97" s="27" t="s">
        <v>147</v>
      </c>
      <c r="B97" s="29" t="s">
        <v>59</v>
      </c>
      <c r="C97" s="29" t="s">
        <v>19</v>
      </c>
      <c r="D97" s="31">
        <f>D98</f>
        <v>121369.35</v>
      </c>
      <c r="E97" s="31">
        <f>E98</f>
        <v>0</v>
      </c>
      <c r="F97" s="31">
        <f>F98</f>
        <v>121369.35</v>
      </c>
      <c r="G97" s="78"/>
    </row>
    <row r="98" spans="1:7" ht="29.25" customHeight="1">
      <c r="A98" s="28" t="s">
        <v>248</v>
      </c>
      <c r="B98" s="33" t="s">
        <v>59</v>
      </c>
      <c r="C98" s="33" t="s">
        <v>249</v>
      </c>
      <c r="D98" s="35">
        <v>121369.35</v>
      </c>
      <c r="E98" s="45"/>
      <c r="F98" s="13">
        <f>D98+E98</f>
        <v>121369.35</v>
      </c>
      <c r="G98" s="78"/>
    </row>
    <row r="99" spans="1:7" ht="25.5">
      <c r="A99" s="17" t="s">
        <v>178</v>
      </c>
      <c r="B99" s="18" t="s">
        <v>62</v>
      </c>
      <c r="C99" s="18"/>
      <c r="D99" s="16">
        <f aca="true" t="shared" si="16" ref="D99:F100">D100</f>
        <v>15040710.83</v>
      </c>
      <c r="E99" s="44">
        <f t="shared" si="16"/>
        <v>0</v>
      </c>
      <c r="F99" s="16">
        <f t="shared" si="16"/>
        <v>15040710.83</v>
      </c>
      <c r="G99" s="78"/>
    </row>
    <row r="100" spans="1:7" ht="28.5" customHeight="1">
      <c r="A100" s="17" t="s">
        <v>143</v>
      </c>
      <c r="B100" s="18" t="s">
        <v>62</v>
      </c>
      <c r="C100" s="18" t="s">
        <v>13</v>
      </c>
      <c r="D100" s="16">
        <f t="shared" si="16"/>
        <v>15040710.83</v>
      </c>
      <c r="E100" s="44">
        <f t="shared" si="16"/>
        <v>0</v>
      </c>
      <c r="F100" s="16">
        <f t="shared" si="16"/>
        <v>15040710.83</v>
      </c>
      <c r="G100" s="78"/>
    </row>
    <row r="101" spans="1:7" ht="12.75">
      <c r="A101" s="10" t="s">
        <v>179</v>
      </c>
      <c r="B101" s="11" t="s">
        <v>62</v>
      </c>
      <c r="C101" s="11" t="s">
        <v>63</v>
      </c>
      <c r="D101" s="12">
        <v>15040710.83</v>
      </c>
      <c r="E101" s="45"/>
      <c r="F101" s="13">
        <f>D101+E101</f>
        <v>15040710.83</v>
      </c>
      <c r="G101" s="78"/>
    </row>
    <row r="102" spans="1:7" ht="38.25">
      <c r="A102" s="17" t="s">
        <v>180</v>
      </c>
      <c r="B102" s="18" t="s">
        <v>64</v>
      </c>
      <c r="C102" s="18"/>
      <c r="D102" s="16">
        <f aca="true" t="shared" si="17" ref="D102:F103">D103</f>
        <v>7662824</v>
      </c>
      <c r="E102" s="44">
        <f t="shared" si="17"/>
        <v>0</v>
      </c>
      <c r="F102" s="16">
        <f t="shared" si="17"/>
        <v>7662824</v>
      </c>
      <c r="G102" s="78"/>
    </row>
    <row r="103" spans="1:7" ht="25.5">
      <c r="A103" s="17" t="s">
        <v>181</v>
      </c>
      <c r="B103" s="18" t="s">
        <v>65</v>
      </c>
      <c r="C103" s="18"/>
      <c r="D103" s="16">
        <f t="shared" si="17"/>
        <v>7662824</v>
      </c>
      <c r="E103" s="44">
        <f t="shared" si="17"/>
        <v>0</v>
      </c>
      <c r="F103" s="16">
        <f t="shared" si="17"/>
        <v>7662824</v>
      </c>
      <c r="G103" s="78"/>
    </row>
    <row r="104" spans="1:7" ht="25.5">
      <c r="A104" s="17" t="s">
        <v>175</v>
      </c>
      <c r="B104" s="18" t="s">
        <v>66</v>
      </c>
      <c r="C104" s="18"/>
      <c r="D104" s="16">
        <f>D105+D107+D109</f>
        <v>7662824</v>
      </c>
      <c r="E104" s="44">
        <f>E105+E107+E109</f>
        <v>0</v>
      </c>
      <c r="F104" s="16">
        <f>F105+F107+F109</f>
        <v>7662824</v>
      </c>
      <c r="G104" s="78"/>
    </row>
    <row r="105" spans="1:7" ht="63.75">
      <c r="A105" s="17" t="s">
        <v>176</v>
      </c>
      <c r="B105" s="18" t="s">
        <v>66</v>
      </c>
      <c r="C105" s="18" t="s">
        <v>60</v>
      </c>
      <c r="D105" s="16">
        <f>+D106</f>
        <v>5190024</v>
      </c>
      <c r="E105" s="44">
        <f>+E106</f>
        <v>0</v>
      </c>
      <c r="F105" s="16">
        <f>+F106</f>
        <v>5190024</v>
      </c>
      <c r="G105" s="78"/>
    </row>
    <row r="106" spans="1:7" ht="12.75">
      <c r="A106" s="10" t="s">
        <v>177</v>
      </c>
      <c r="B106" s="11" t="s">
        <v>66</v>
      </c>
      <c r="C106" s="11" t="s">
        <v>61</v>
      </c>
      <c r="D106" s="12">
        <v>5190024</v>
      </c>
      <c r="E106" s="45"/>
      <c r="F106" s="13">
        <f>D106+E106</f>
        <v>5190024</v>
      </c>
      <c r="G106" s="78"/>
    </row>
    <row r="107" spans="1:7" ht="25.5">
      <c r="A107" s="17" t="s">
        <v>139</v>
      </c>
      <c r="B107" s="18" t="s">
        <v>66</v>
      </c>
      <c r="C107" s="18" t="s">
        <v>9</v>
      </c>
      <c r="D107" s="16">
        <f>D108</f>
        <v>2471400</v>
      </c>
      <c r="E107" s="44">
        <f>E108</f>
        <v>0</v>
      </c>
      <c r="F107" s="16">
        <f>F108</f>
        <v>2471400</v>
      </c>
      <c r="G107" s="78"/>
    </row>
    <row r="108" spans="1:7" ht="25.5">
      <c r="A108" s="10" t="s">
        <v>140</v>
      </c>
      <c r="B108" s="11" t="s">
        <v>66</v>
      </c>
      <c r="C108" s="11" t="s">
        <v>10</v>
      </c>
      <c r="D108" s="12">
        <v>2471400</v>
      </c>
      <c r="E108" s="45"/>
      <c r="F108" s="13">
        <f>D108+E108</f>
        <v>2471400</v>
      </c>
      <c r="G108" s="78"/>
    </row>
    <row r="109" spans="1:7" ht="12.75">
      <c r="A109" s="17" t="s">
        <v>151</v>
      </c>
      <c r="B109" s="18" t="s">
        <v>66</v>
      </c>
      <c r="C109" s="18" t="s">
        <v>23</v>
      </c>
      <c r="D109" s="16">
        <f>D110</f>
        <v>1400</v>
      </c>
      <c r="E109" s="44">
        <f>E110</f>
        <v>0</v>
      </c>
      <c r="F109" s="16">
        <f>F110</f>
        <v>1400</v>
      </c>
      <c r="G109" s="78"/>
    </row>
    <row r="110" spans="1:7" ht="12.75">
      <c r="A110" s="10" t="s">
        <v>182</v>
      </c>
      <c r="B110" s="11" t="s">
        <v>66</v>
      </c>
      <c r="C110" s="11" t="s">
        <v>67</v>
      </c>
      <c r="D110" s="12">
        <v>1400</v>
      </c>
      <c r="E110" s="45"/>
      <c r="F110" s="13">
        <f>D110+E110</f>
        <v>1400</v>
      </c>
      <c r="G110" s="78"/>
    </row>
    <row r="111" spans="1:7" ht="38.25">
      <c r="A111" s="17" t="s">
        <v>183</v>
      </c>
      <c r="B111" s="18" t="s">
        <v>68</v>
      </c>
      <c r="C111" s="18"/>
      <c r="D111" s="16">
        <f aca="true" t="shared" si="18" ref="D111:F114">D112</f>
        <v>11845478</v>
      </c>
      <c r="E111" s="44">
        <f t="shared" si="18"/>
        <v>84351</v>
      </c>
      <c r="F111" s="16">
        <f t="shared" si="18"/>
        <v>11929829</v>
      </c>
      <c r="G111" s="78"/>
    </row>
    <row r="112" spans="1:7" ht="25.5">
      <c r="A112" s="17" t="s">
        <v>184</v>
      </c>
      <c r="B112" s="18" t="s">
        <v>69</v>
      </c>
      <c r="C112" s="18"/>
      <c r="D112" s="16">
        <f t="shared" si="18"/>
        <v>11845478</v>
      </c>
      <c r="E112" s="44">
        <f t="shared" si="18"/>
        <v>84351</v>
      </c>
      <c r="F112" s="16">
        <f t="shared" si="18"/>
        <v>11929829</v>
      </c>
      <c r="G112" s="78"/>
    </row>
    <row r="113" spans="1:7" ht="27.75" customHeight="1">
      <c r="A113" s="17" t="s">
        <v>178</v>
      </c>
      <c r="B113" s="18" t="s">
        <v>70</v>
      </c>
      <c r="C113" s="18"/>
      <c r="D113" s="16">
        <f t="shared" si="18"/>
        <v>11845478</v>
      </c>
      <c r="E113" s="44">
        <f t="shared" si="18"/>
        <v>84351</v>
      </c>
      <c r="F113" s="16">
        <f t="shared" si="18"/>
        <v>11929829</v>
      </c>
      <c r="G113" s="78"/>
    </row>
    <row r="114" spans="1:7" ht="27" customHeight="1">
      <c r="A114" s="17" t="s">
        <v>143</v>
      </c>
      <c r="B114" s="18" t="s">
        <v>70</v>
      </c>
      <c r="C114" s="18" t="s">
        <v>13</v>
      </c>
      <c r="D114" s="16">
        <f t="shared" si="18"/>
        <v>11845478</v>
      </c>
      <c r="E114" s="44">
        <f t="shared" si="18"/>
        <v>84351</v>
      </c>
      <c r="F114" s="16">
        <f t="shared" si="18"/>
        <v>11929829</v>
      </c>
      <c r="G114" s="78"/>
    </row>
    <row r="115" spans="1:7" ht="12.75">
      <c r="A115" s="10" t="s">
        <v>179</v>
      </c>
      <c r="B115" s="11" t="s">
        <v>70</v>
      </c>
      <c r="C115" s="11" t="s">
        <v>63</v>
      </c>
      <c r="D115" s="12">
        <v>11845478</v>
      </c>
      <c r="E115" s="45">
        <v>84351</v>
      </c>
      <c r="F115" s="13">
        <f>D115+E115</f>
        <v>11929829</v>
      </c>
      <c r="G115" s="84"/>
    </row>
    <row r="116" spans="1:7" ht="51.75" customHeight="1">
      <c r="A116" s="17" t="s">
        <v>185</v>
      </c>
      <c r="B116" s="18" t="s">
        <v>71</v>
      </c>
      <c r="C116" s="18"/>
      <c r="D116" s="16">
        <f aca="true" t="shared" si="19" ref="D116:F119">D117</f>
        <v>3758373.65</v>
      </c>
      <c r="E116" s="44">
        <f t="shared" si="19"/>
        <v>18500</v>
      </c>
      <c r="F116" s="16">
        <f t="shared" si="19"/>
        <v>3776873.65</v>
      </c>
      <c r="G116" s="78"/>
    </row>
    <row r="117" spans="1:7" ht="25.5">
      <c r="A117" s="17" t="s">
        <v>186</v>
      </c>
      <c r="B117" s="18" t="s">
        <v>72</v>
      </c>
      <c r="C117" s="18"/>
      <c r="D117" s="16">
        <f t="shared" si="19"/>
        <v>3758373.65</v>
      </c>
      <c r="E117" s="44">
        <f t="shared" si="19"/>
        <v>18500</v>
      </c>
      <c r="F117" s="16">
        <f t="shared" si="19"/>
        <v>3776873.65</v>
      </c>
      <c r="G117" s="78"/>
    </row>
    <row r="118" spans="1:7" ht="25.5">
      <c r="A118" s="17" t="s">
        <v>178</v>
      </c>
      <c r="B118" s="18" t="s">
        <v>73</v>
      </c>
      <c r="C118" s="18"/>
      <c r="D118" s="16">
        <f t="shared" si="19"/>
        <v>3758373.65</v>
      </c>
      <c r="E118" s="44">
        <f t="shared" si="19"/>
        <v>18500</v>
      </c>
      <c r="F118" s="16">
        <f t="shared" si="19"/>
        <v>3776873.65</v>
      </c>
      <c r="G118" s="78"/>
    </row>
    <row r="119" spans="1:7" ht="25.5">
      <c r="A119" s="17" t="s">
        <v>143</v>
      </c>
      <c r="B119" s="18" t="s">
        <v>73</v>
      </c>
      <c r="C119" s="18" t="s">
        <v>13</v>
      </c>
      <c r="D119" s="16">
        <f t="shared" si="19"/>
        <v>3758373.65</v>
      </c>
      <c r="E119" s="44">
        <f t="shared" si="19"/>
        <v>18500</v>
      </c>
      <c r="F119" s="16">
        <f t="shared" si="19"/>
        <v>3776873.65</v>
      </c>
      <c r="G119" s="78"/>
    </row>
    <row r="120" spans="1:7" ht="12.75">
      <c r="A120" s="10" t="s">
        <v>179</v>
      </c>
      <c r="B120" s="11" t="s">
        <v>73</v>
      </c>
      <c r="C120" s="11" t="s">
        <v>63</v>
      </c>
      <c r="D120" s="12">
        <v>3758373.65</v>
      </c>
      <c r="E120" s="45">
        <v>18500</v>
      </c>
      <c r="F120" s="13">
        <f>D120+E120</f>
        <v>3776873.65</v>
      </c>
      <c r="G120" s="78"/>
    </row>
    <row r="121" spans="1:7" ht="38.25">
      <c r="A121" s="17" t="s">
        <v>187</v>
      </c>
      <c r="B121" s="18" t="s">
        <v>74</v>
      </c>
      <c r="C121" s="18"/>
      <c r="D121" s="16">
        <f aca="true" t="shared" si="20" ref="D121:F124">D122</f>
        <v>640000</v>
      </c>
      <c r="E121" s="44">
        <f t="shared" si="20"/>
        <v>190000</v>
      </c>
      <c r="F121" s="16">
        <f t="shared" si="20"/>
        <v>830000</v>
      </c>
      <c r="G121" s="78"/>
    </row>
    <row r="122" spans="1:7" ht="25.5">
      <c r="A122" s="17" t="s">
        <v>188</v>
      </c>
      <c r="B122" s="18" t="s">
        <v>75</v>
      </c>
      <c r="C122" s="18"/>
      <c r="D122" s="16">
        <f t="shared" si="20"/>
        <v>640000</v>
      </c>
      <c r="E122" s="44">
        <f t="shared" si="20"/>
        <v>190000</v>
      </c>
      <c r="F122" s="16">
        <f t="shared" si="20"/>
        <v>830000</v>
      </c>
      <c r="G122" s="78"/>
    </row>
    <row r="123" spans="1:7" ht="12.75">
      <c r="A123" s="17" t="s">
        <v>189</v>
      </c>
      <c r="B123" s="18" t="s">
        <v>76</v>
      </c>
      <c r="C123" s="18"/>
      <c r="D123" s="16">
        <f t="shared" si="20"/>
        <v>640000</v>
      </c>
      <c r="E123" s="44">
        <f t="shared" si="20"/>
        <v>190000</v>
      </c>
      <c r="F123" s="16">
        <f t="shared" si="20"/>
        <v>830000</v>
      </c>
      <c r="G123" s="78"/>
    </row>
    <row r="124" spans="1:7" ht="25.5">
      <c r="A124" s="17" t="s">
        <v>139</v>
      </c>
      <c r="B124" s="18" t="s">
        <v>76</v>
      </c>
      <c r="C124" s="18" t="s">
        <v>9</v>
      </c>
      <c r="D124" s="16">
        <f t="shared" si="20"/>
        <v>640000</v>
      </c>
      <c r="E124" s="44">
        <f t="shared" si="20"/>
        <v>190000</v>
      </c>
      <c r="F124" s="16">
        <f t="shared" si="20"/>
        <v>830000</v>
      </c>
      <c r="G124" s="78"/>
    </row>
    <row r="125" spans="1:7" ht="25.5">
      <c r="A125" s="10" t="s">
        <v>140</v>
      </c>
      <c r="B125" s="11" t="s">
        <v>76</v>
      </c>
      <c r="C125" s="11" t="s">
        <v>10</v>
      </c>
      <c r="D125" s="12">
        <v>640000</v>
      </c>
      <c r="E125" s="45">
        <f>90000+100000</f>
        <v>190000</v>
      </c>
      <c r="F125" s="13">
        <f>D125+E125</f>
        <v>830000</v>
      </c>
      <c r="G125" s="78"/>
    </row>
    <row r="126" spans="1:7" ht="38.25">
      <c r="A126" s="14" t="s">
        <v>77</v>
      </c>
      <c r="B126" s="15" t="s">
        <v>78</v>
      </c>
      <c r="C126" s="15"/>
      <c r="D126" s="16">
        <f aca="true" t="shared" si="21" ref="D126:F129">D127</f>
        <v>8848578</v>
      </c>
      <c r="E126" s="44">
        <f t="shared" si="21"/>
        <v>99855.13999999966</v>
      </c>
      <c r="F126" s="16">
        <f t="shared" si="21"/>
        <v>8948433.14</v>
      </c>
      <c r="G126" s="78"/>
    </row>
    <row r="127" spans="1:7" ht="38.25">
      <c r="A127" s="17" t="s">
        <v>190</v>
      </c>
      <c r="B127" s="18" t="s">
        <v>79</v>
      </c>
      <c r="C127" s="18"/>
      <c r="D127" s="16">
        <f>D128+D131+D134</f>
        <v>8848578</v>
      </c>
      <c r="E127" s="16">
        <f>E128+E131+E134</f>
        <v>99855.13999999966</v>
      </c>
      <c r="F127" s="16">
        <f>F128+F131+F134</f>
        <v>8948433.14</v>
      </c>
      <c r="G127" s="78"/>
    </row>
    <row r="128" spans="1:7" ht="12.75">
      <c r="A128" s="17" t="s">
        <v>166</v>
      </c>
      <c r="B128" s="18" t="s">
        <v>80</v>
      </c>
      <c r="C128" s="18"/>
      <c r="D128" s="16">
        <f t="shared" si="21"/>
        <v>1000000</v>
      </c>
      <c r="E128" s="44">
        <f t="shared" si="21"/>
        <v>99855.14</v>
      </c>
      <c r="F128" s="16">
        <f t="shared" si="21"/>
        <v>1099855.14</v>
      </c>
      <c r="G128" s="78"/>
    </row>
    <row r="129" spans="1:7" ht="25.5">
      <c r="A129" s="17" t="s">
        <v>139</v>
      </c>
      <c r="B129" s="18" t="s">
        <v>80</v>
      </c>
      <c r="C129" s="18" t="s">
        <v>9</v>
      </c>
      <c r="D129" s="16">
        <f t="shared" si="21"/>
        <v>1000000</v>
      </c>
      <c r="E129" s="44">
        <f t="shared" si="21"/>
        <v>99855.14</v>
      </c>
      <c r="F129" s="16">
        <f t="shared" si="21"/>
        <v>1099855.14</v>
      </c>
      <c r="G129" s="78"/>
    </row>
    <row r="130" spans="1:7" ht="25.5">
      <c r="A130" s="10" t="s">
        <v>140</v>
      </c>
      <c r="B130" s="11" t="s">
        <v>80</v>
      </c>
      <c r="C130" s="11" t="s">
        <v>10</v>
      </c>
      <c r="D130" s="53">
        <v>1000000</v>
      </c>
      <c r="E130" s="45">
        <v>99855.14</v>
      </c>
      <c r="F130" s="13">
        <f>D130+E130</f>
        <v>1099855.14</v>
      </c>
      <c r="G130" s="78"/>
    </row>
    <row r="131" spans="1:7" ht="29.25" customHeight="1">
      <c r="A131" s="17" t="s">
        <v>271</v>
      </c>
      <c r="B131" s="18" t="s">
        <v>270</v>
      </c>
      <c r="C131" s="61"/>
      <c r="D131" s="42">
        <f aca="true" t="shared" si="22" ref="D131:F132">D132</f>
        <v>7848578</v>
      </c>
      <c r="E131" s="42">
        <f t="shared" si="22"/>
        <v>-7848578</v>
      </c>
      <c r="F131" s="42">
        <f t="shared" si="22"/>
        <v>0</v>
      </c>
      <c r="G131" s="78"/>
    </row>
    <row r="132" spans="1:7" ht="25.5">
      <c r="A132" s="17" t="s">
        <v>139</v>
      </c>
      <c r="B132" s="18" t="s">
        <v>270</v>
      </c>
      <c r="C132" s="18" t="s">
        <v>9</v>
      </c>
      <c r="D132" s="42">
        <f t="shared" si="22"/>
        <v>7848578</v>
      </c>
      <c r="E132" s="42">
        <f t="shared" si="22"/>
        <v>-7848578</v>
      </c>
      <c r="F132" s="42">
        <f t="shared" si="22"/>
        <v>0</v>
      </c>
      <c r="G132" s="78"/>
    </row>
    <row r="133" spans="1:7" ht="27" customHeight="1">
      <c r="A133" s="10" t="s">
        <v>140</v>
      </c>
      <c r="B133" s="11" t="s">
        <v>270</v>
      </c>
      <c r="C133" s="11" t="s">
        <v>10</v>
      </c>
      <c r="D133" s="45">
        <v>7848578</v>
      </c>
      <c r="E133" s="45">
        <v>-7848578</v>
      </c>
      <c r="F133" s="13">
        <f>D133+E133</f>
        <v>0</v>
      </c>
      <c r="G133" s="78"/>
    </row>
    <row r="134" spans="1:7" ht="68.25" customHeight="1">
      <c r="A134" s="27" t="s">
        <v>280</v>
      </c>
      <c r="B134" s="80" t="s">
        <v>279</v>
      </c>
      <c r="C134" s="81"/>
      <c r="D134" s="82">
        <f aca="true" t="shared" si="23" ref="D134:F135">D135</f>
        <v>0</v>
      </c>
      <c r="E134" s="82">
        <f t="shared" si="23"/>
        <v>7848578</v>
      </c>
      <c r="F134" s="82">
        <f t="shared" si="23"/>
        <v>7848578</v>
      </c>
      <c r="G134" s="78"/>
    </row>
    <row r="135" spans="1:7" ht="28.5" customHeight="1">
      <c r="A135" s="27" t="s">
        <v>139</v>
      </c>
      <c r="B135" s="80" t="s">
        <v>279</v>
      </c>
      <c r="C135" s="81" t="s">
        <v>9</v>
      </c>
      <c r="D135" s="82">
        <f t="shared" si="23"/>
        <v>0</v>
      </c>
      <c r="E135" s="82">
        <f t="shared" si="23"/>
        <v>7848578</v>
      </c>
      <c r="F135" s="82">
        <f t="shared" si="23"/>
        <v>7848578</v>
      </c>
      <c r="G135" s="78"/>
    </row>
    <row r="136" spans="1:7" ht="27.75" customHeight="1">
      <c r="A136" s="28" t="s">
        <v>140</v>
      </c>
      <c r="B136" s="79" t="s">
        <v>279</v>
      </c>
      <c r="C136" s="79" t="s">
        <v>10</v>
      </c>
      <c r="D136" s="45"/>
      <c r="E136" s="45">
        <v>7848578</v>
      </c>
      <c r="F136" s="13">
        <f>D136+E136</f>
        <v>7848578</v>
      </c>
      <c r="G136" s="78"/>
    </row>
    <row r="137" spans="1:7" ht="54" customHeight="1">
      <c r="A137" s="14" t="s">
        <v>81</v>
      </c>
      <c r="B137" s="15" t="s">
        <v>82</v>
      </c>
      <c r="C137" s="15"/>
      <c r="D137" s="16">
        <f>D138</f>
        <v>18380000</v>
      </c>
      <c r="E137" s="44">
        <f>E138</f>
        <v>149461</v>
      </c>
      <c r="F137" s="16">
        <f>F138</f>
        <v>18529461</v>
      </c>
      <c r="G137" s="78"/>
    </row>
    <row r="138" spans="1:7" ht="27.75" customHeight="1">
      <c r="A138" s="17" t="s">
        <v>235</v>
      </c>
      <c r="B138" s="18" t="s">
        <v>83</v>
      </c>
      <c r="C138" s="18"/>
      <c r="D138" s="16">
        <f>D139+D142+D145</f>
        <v>18380000</v>
      </c>
      <c r="E138" s="16">
        <f>E139+E142+E145</f>
        <v>149461</v>
      </c>
      <c r="F138" s="16">
        <f>F139+F142+F145</f>
        <v>18529461</v>
      </c>
      <c r="G138" s="78"/>
    </row>
    <row r="139" spans="1:7" ht="27.75" customHeight="1">
      <c r="A139" s="27" t="s">
        <v>282</v>
      </c>
      <c r="B139" s="80" t="s">
        <v>281</v>
      </c>
      <c r="C139" s="80"/>
      <c r="D139" s="16">
        <f aca="true" t="shared" si="24" ref="D139:F140">D140</f>
        <v>0</v>
      </c>
      <c r="E139" s="16">
        <f t="shared" si="24"/>
        <v>149461</v>
      </c>
      <c r="F139" s="16">
        <f t="shared" si="24"/>
        <v>149461</v>
      </c>
      <c r="G139" s="78"/>
    </row>
    <row r="140" spans="1:7" ht="28.5" customHeight="1">
      <c r="A140" s="27" t="s">
        <v>143</v>
      </c>
      <c r="B140" s="80" t="s">
        <v>281</v>
      </c>
      <c r="C140" s="80" t="s">
        <v>13</v>
      </c>
      <c r="D140" s="82">
        <f t="shared" si="24"/>
        <v>0</v>
      </c>
      <c r="E140" s="82">
        <f t="shared" si="24"/>
        <v>149461</v>
      </c>
      <c r="F140" s="82">
        <f t="shared" si="24"/>
        <v>149461</v>
      </c>
      <c r="G140" s="78"/>
    </row>
    <row r="141" spans="1:7" ht="15" customHeight="1">
      <c r="A141" s="28" t="s">
        <v>179</v>
      </c>
      <c r="B141" s="79" t="s">
        <v>281</v>
      </c>
      <c r="C141" s="79" t="s">
        <v>63</v>
      </c>
      <c r="D141" s="83"/>
      <c r="E141" s="45">
        <v>149461</v>
      </c>
      <c r="F141" s="13">
        <f>D141+E141</f>
        <v>149461</v>
      </c>
      <c r="G141" s="78"/>
    </row>
    <row r="142" spans="1:7" ht="29.25" customHeight="1">
      <c r="A142" s="17" t="s">
        <v>178</v>
      </c>
      <c r="B142" s="18" t="s">
        <v>84</v>
      </c>
      <c r="C142" s="18"/>
      <c r="D142" s="16">
        <f aca="true" t="shared" si="25" ref="D142:F143">D143</f>
        <v>4273000</v>
      </c>
      <c r="E142" s="44">
        <f t="shared" si="25"/>
        <v>0</v>
      </c>
      <c r="F142" s="16">
        <f t="shared" si="25"/>
        <v>4273000</v>
      </c>
      <c r="G142" s="78"/>
    </row>
    <row r="143" spans="1:7" ht="25.5">
      <c r="A143" s="17" t="s">
        <v>143</v>
      </c>
      <c r="B143" s="18" t="s">
        <v>84</v>
      </c>
      <c r="C143" s="18" t="s">
        <v>13</v>
      </c>
      <c r="D143" s="16">
        <f t="shared" si="25"/>
        <v>4273000</v>
      </c>
      <c r="E143" s="44">
        <f t="shared" si="25"/>
        <v>0</v>
      </c>
      <c r="F143" s="16">
        <f t="shared" si="25"/>
        <v>4273000</v>
      </c>
      <c r="G143" s="78"/>
    </row>
    <row r="144" spans="1:7" ht="12.75">
      <c r="A144" s="10" t="s">
        <v>179</v>
      </c>
      <c r="B144" s="11" t="s">
        <v>84</v>
      </c>
      <c r="C144" s="11" t="s">
        <v>63</v>
      </c>
      <c r="D144" s="12">
        <v>4273000</v>
      </c>
      <c r="E144" s="45"/>
      <c r="F144" s="13">
        <f>D144+E144</f>
        <v>4273000</v>
      </c>
      <c r="G144" s="78"/>
    </row>
    <row r="145" spans="1:7" ht="25.5">
      <c r="A145" s="17" t="s">
        <v>225</v>
      </c>
      <c r="B145" s="18" t="s">
        <v>85</v>
      </c>
      <c r="C145" s="18"/>
      <c r="D145" s="16">
        <f aca="true" t="shared" si="26" ref="D145:F146">D146</f>
        <v>14107000</v>
      </c>
      <c r="E145" s="44">
        <f t="shared" si="26"/>
        <v>0</v>
      </c>
      <c r="F145" s="16">
        <f t="shared" si="26"/>
        <v>14107000</v>
      </c>
      <c r="G145" s="78"/>
    </row>
    <row r="146" spans="1:7" ht="12.75">
      <c r="A146" s="17" t="s">
        <v>151</v>
      </c>
      <c r="B146" s="18" t="s">
        <v>85</v>
      </c>
      <c r="C146" s="18" t="s">
        <v>23</v>
      </c>
      <c r="D146" s="16">
        <f t="shared" si="26"/>
        <v>14107000</v>
      </c>
      <c r="E146" s="44">
        <f t="shared" si="26"/>
        <v>0</v>
      </c>
      <c r="F146" s="16">
        <f t="shared" si="26"/>
        <v>14107000</v>
      </c>
      <c r="G146" s="78"/>
    </row>
    <row r="147" spans="1:7" ht="45" customHeight="1">
      <c r="A147" s="10" t="s">
        <v>152</v>
      </c>
      <c r="B147" s="11" t="s">
        <v>85</v>
      </c>
      <c r="C147" s="11" t="s">
        <v>24</v>
      </c>
      <c r="D147" s="12">
        <v>14107000</v>
      </c>
      <c r="E147" s="45"/>
      <c r="F147" s="13">
        <f>D147+E147</f>
        <v>14107000</v>
      </c>
      <c r="G147" s="78"/>
    </row>
    <row r="148" spans="1:7" ht="51">
      <c r="A148" s="14" t="s">
        <v>86</v>
      </c>
      <c r="B148" s="15" t="s">
        <v>87</v>
      </c>
      <c r="C148" s="15"/>
      <c r="D148" s="16">
        <f aca="true" t="shared" si="27" ref="D148:F151">D149</f>
        <v>130088</v>
      </c>
      <c r="E148" s="44">
        <f t="shared" si="27"/>
        <v>0</v>
      </c>
      <c r="F148" s="16">
        <f t="shared" si="27"/>
        <v>130088</v>
      </c>
      <c r="G148" s="78"/>
    </row>
    <row r="149" spans="1:7" ht="25.5">
      <c r="A149" s="17" t="s">
        <v>224</v>
      </c>
      <c r="B149" s="18" t="s">
        <v>88</v>
      </c>
      <c r="C149" s="18"/>
      <c r="D149" s="16">
        <f t="shared" si="27"/>
        <v>130088</v>
      </c>
      <c r="E149" s="44">
        <f t="shared" si="27"/>
        <v>0</v>
      </c>
      <c r="F149" s="16">
        <f t="shared" si="27"/>
        <v>130088</v>
      </c>
      <c r="G149" s="78"/>
    </row>
    <row r="150" spans="1:7" ht="51">
      <c r="A150" s="17" t="s">
        <v>223</v>
      </c>
      <c r="B150" s="18" t="s">
        <v>89</v>
      </c>
      <c r="C150" s="18"/>
      <c r="D150" s="16">
        <f t="shared" si="27"/>
        <v>130088</v>
      </c>
      <c r="E150" s="44">
        <f t="shared" si="27"/>
        <v>0</v>
      </c>
      <c r="F150" s="16">
        <f t="shared" si="27"/>
        <v>130088</v>
      </c>
      <c r="G150" s="78"/>
    </row>
    <row r="151" spans="1:7" ht="25.5">
      <c r="A151" s="17" t="s">
        <v>139</v>
      </c>
      <c r="B151" s="18" t="s">
        <v>89</v>
      </c>
      <c r="C151" s="18" t="s">
        <v>9</v>
      </c>
      <c r="D151" s="16">
        <f t="shared" si="27"/>
        <v>130088</v>
      </c>
      <c r="E151" s="44">
        <f t="shared" si="27"/>
        <v>0</v>
      </c>
      <c r="F151" s="16">
        <f t="shared" si="27"/>
        <v>130088</v>
      </c>
      <c r="G151" s="78"/>
    </row>
    <row r="152" spans="1:7" ht="25.5">
      <c r="A152" s="10" t="s">
        <v>140</v>
      </c>
      <c r="B152" s="11" t="s">
        <v>89</v>
      </c>
      <c r="C152" s="11" t="s">
        <v>10</v>
      </c>
      <c r="D152" s="12">
        <v>130088</v>
      </c>
      <c r="E152" s="45"/>
      <c r="F152" s="13">
        <f>D152+E152</f>
        <v>130088</v>
      </c>
      <c r="G152" s="78"/>
    </row>
    <row r="153" spans="1:7" ht="38.25">
      <c r="A153" s="14" t="s">
        <v>90</v>
      </c>
      <c r="B153" s="15" t="s">
        <v>91</v>
      </c>
      <c r="C153" s="15"/>
      <c r="D153" s="16">
        <f aca="true" t="shared" si="28" ref="D153:F156">D154</f>
        <v>700000</v>
      </c>
      <c r="E153" s="44">
        <f t="shared" si="28"/>
        <v>-150000</v>
      </c>
      <c r="F153" s="16">
        <f t="shared" si="28"/>
        <v>550000</v>
      </c>
      <c r="G153" s="78"/>
    </row>
    <row r="154" spans="1:7" ht="42" customHeight="1">
      <c r="A154" s="17" t="s">
        <v>222</v>
      </c>
      <c r="B154" s="18" t="s">
        <v>92</v>
      </c>
      <c r="C154" s="18"/>
      <c r="D154" s="16">
        <f>D155+D158</f>
        <v>700000</v>
      </c>
      <c r="E154" s="16">
        <f>E155+E158</f>
        <v>-150000</v>
      </c>
      <c r="F154" s="16">
        <f>F155+F158</f>
        <v>550000</v>
      </c>
      <c r="G154" s="78"/>
    </row>
    <row r="155" spans="1:7" ht="12.75">
      <c r="A155" s="17" t="s">
        <v>221</v>
      </c>
      <c r="B155" s="18" t="s">
        <v>93</v>
      </c>
      <c r="C155" s="18"/>
      <c r="D155" s="16">
        <f>D156</f>
        <v>400000</v>
      </c>
      <c r="E155" s="16">
        <f>E156</f>
        <v>-90000</v>
      </c>
      <c r="F155" s="16">
        <f>F156</f>
        <v>310000</v>
      </c>
      <c r="G155" s="78"/>
    </row>
    <row r="156" spans="1:7" ht="25.5">
      <c r="A156" s="17" t="s">
        <v>139</v>
      </c>
      <c r="B156" s="18" t="s">
        <v>93</v>
      </c>
      <c r="C156" s="18" t="s">
        <v>9</v>
      </c>
      <c r="D156" s="16">
        <f t="shared" si="28"/>
        <v>400000</v>
      </c>
      <c r="E156" s="44">
        <f t="shared" si="28"/>
        <v>-90000</v>
      </c>
      <c r="F156" s="16">
        <f t="shared" si="28"/>
        <v>310000</v>
      </c>
      <c r="G156" s="78"/>
    </row>
    <row r="157" spans="1:7" ht="30.75" customHeight="1">
      <c r="A157" s="10" t="s">
        <v>140</v>
      </c>
      <c r="B157" s="11" t="s">
        <v>93</v>
      </c>
      <c r="C157" s="70" t="s">
        <v>10</v>
      </c>
      <c r="D157" s="53">
        <v>400000</v>
      </c>
      <c r="E157" s="45">
        <v>-90000</v>
      </c>
      <c r="F157" s="13">
        <f>D157+E157</f>
        <v>310000</v>
      </c>
      <c r="G157" s="78"/>
    </row>
    <row r="158" spans="1:7" ht="41.25" customHeight="1">
      <c r="A158" s="17" t="s">
        <v>264</v>
      </c>
      <c r="B158" s="29" t="s">
        <v>265</v>
      </c>
      <c r="C158" s="74"/>
      <c r="D158" s="42">
        <f aca="true" t="shared" si="29" ref="D158:F159">D159</f>
        <v>300000</v>
      </c>
      <c r="E158" s="42">
        <f t="shared" si="29"/>
        <v>-60000</v>
      </c>
      <c r="F158" s="42">
        <f t="shared" si="29"/>
        <v>240000</v>
      </c>
      <c r="G158" s="78"/>
    </row>
    <row r="159" spans="1:7" ht="30" customHeight="1">
      <c r="A159" s="17" t="s">
        <v>139</v>
      </c>
      <c r="B159" s="29" t="s">
        <v>265</v>
      </c>
      <c r="C159" s="73" t="s">
        <v>9</v>
      </c>
      <c r="D159" s="42">
        <f t="shared" si="29"/>
        <v>300000</v>
      </c>
      <c r="E159" s="42">
        <f t="shared" si="29"/>
        <v>-60000</v>
      </c>
      <c r="F159" s="42">
        <f t="shared" si="29"/>
        <v>240000</v>
      </c>
      <c r="G159" s="78"/>
    </row>
    <row r="160" spans="1:7" ht="29.25" customHeight="1">
      <c r="A160" s="10" t="s">
        <v>140</v>
      </c>
      <c r="B160" s="33" t="s">
        <v>265</v>
      </c>
      <c r="C160" s="71" t="s">
        <v>10</v>
      </c>
      <c r="D160" s="60">
        <v>300000</v>
      </c>
      <c r="E160" s="60">
        <v>-60000</v>
      </c>
      <c r="F160" s="13">
        <f>D160+E160</f>
        <v>240000</v>
      </c>
      <c r="G160" s="78"/>
    </row>
    <row r="161" spans="1:7" ht="38.25">
      <c r="A161" s="14" t="s">
        <v>94</v>
      </c>
      <c r="B161" s="15" t="s">
        <v>95</v>
      </c>
      <c r="C161" s="9"/>
      <c r="D161" s="52">
        <f>D162</f>
        <v>37491164.9</v>
      </c>
      <c r="E161" s="44">
        <f>E162</f>
        <v>-389484.96</v>
      </c>
      <c r="F161" s="16">
        <f>F162</f>
        <v>37101679.94</v>
      </c>
      <c r="G161" s="78"/>
    </row>
    <row r="162" spans="1:7" ht="51">
      <c r="A162" s="17" t="s">
        <v>220</v>
      </c>
      <c r="B162" s="18" t="s">
        <v>96</v>
      </c>
      <c r="C162" s="18"/>
      <c r="D162" s="16">
        <f>D163+D168+D171+D176</f>
        <v>37491164.9</v>
      </c>
      <c r="E162" s="44">
        <f>E163+E168+E171+E176</f>
        <v>-389484.96</v>
      </c>
      <c r="F162" s="16">
        <f>F163+F168+F171+F176</f>
        <v>37101679.94</v>
      </c>
      <c r="G162" s="78"/>
    </row>
    <row r="163" spans="1:7" ht="12.75">
      <c r="A163" s="17" t="s">
        <v>219</v>
      </c>
      <c r="B163" s="18" t="s">
        <v>97</v>
      </c>
      <c r="C163" s="18"/>
      <c r="D163" s="16">
        <f>D164+D166</f>
        <v>18354399</v>
      </c>
      <c r="E163" s="16">
        <f>E164+E166</f>
        <v>0</v>
      </c>
      <c r="F163" s="16">
        <f>F164+F166</f>
        <v>18354399</v>
      </c>
      <c r="G163" s="78"/>
    </row>
    <row r="164" spans="1:7" ht="25.5">
      <c r="A164" s="17" t="s">
        <v>139</v>
      </c>
      <c r="B164" s="18" t="s">
        <v>97</v>
      </c>
      <c r="C164" s="18" t="s">
        <v>9</v>
      </c>
      <c r="D164" s="16">
        <f>D165</f>
        <v>18354399</v>
      </c>
      <c r="E164" s="44">
        <f>E165</f>
        <v>-1780.86</v>
      </c>
      <c r="F164" s="16">
        <f>F165</f>
        <v>18352618.14</v>
      </c>
      <c r="G164" s="78"/>
    </row>
    <row r="165" spans="1:7" ht="25.5">
      <c r="A165" s="10" t="s">
        <v>140</v>
      </c>
      <c r="B165" s="11" t="s">
        <v>97</v>
      </c>
      <c r="C165" s="11" t="s">
        <v>10</v>
      </c>
      <c r="D165" s="53">
        <v>18354399</v>
      </c>
      <c r="E165" s="62">
        <v>-1780.86</v>
      </c>
      <c r="F165" s="63">
        <f>D165+E165</f>
        <v>18352618.14</v>
      </c>
      <c r="G165" s="78"/>
    </row>
    <row r="166" spans="1:7" ht="12.75">
      <c r="A166" s="27" t="s">
        <v>151</v>
      </c>
      <c r="B166" s="80" t="s">
        <v>97</v>
      </c>
      <c r="C166" s="80" t="s">
        <v>23</v>
      </c>
      <c r="D166" s="42">
        <f>D167</f>
        <v>0</v>
      </c>
      <c r="E166" s="42">
        <f>E167</f>
        <v>1780.86</v>
      </c>
      <c r="F166" s="42">
        <f>F167</f>
        <v>1780.86</v>
      </c>
      <c r="G166" s="78"/>
    </row>
    <row r="167" spans="1:7" ht="12.75">
      <c r="A167" s="28" t="s">
        <v>182</v>
      </c>
      <c r="B167" s="79" t="s">
        <v>97</v>
      </c>
      <c r="C167" s="79" t="s">
        <v>67</v>
      </c>
      <c r="D167" s="58"/>
      <c r="E167" s="64">
        <v>1780.86</v>
      </c>
      <c r="F167" s="63">
        <f>D167+E167</f>
        <v>1780.86</v>
      </c>
      <c r="G167" s="78"/>
    </row>
    <row r="168" spans="1:7" ht="12.75">
      <c r="A168" s="17" t="s">
        <v>218</v>
      </c>
      <c r="B168" s="18" t="s">
        <v>98</v>
      </c>
      <c r="C168" s="18"/>
      <c r="D168" s="16">
        <f aca="true" t="shared" si="30" ref="D168:F169">D169</f>
        <v>2630000</v>
      </c>
      <c r="E168" s="44">
        <f t="shared" si="30"/>
        <v>0</v>
      </c>
      <c r="F168" s="16">
        <f t="shared" si="30"/>
        <v>2630000</v>
      </c>
      <c r="G168" s="78"/>
    </row>
    <row r="169" spans="1:7" ht="25.5">
      <c r="A169" s="17" t="s">
        <v>139</v>
      </c>
      <c r="B169" s="18" t="s">
        <v>98</v>
      </c>
      <c r="C169" s="18" t="s">
        <v>9</v>
      </c>
      <c r="D169" s="16">
        <f t="shared" si="30"/>
        <v>2630000</v>
      </c>
      <c r="E169" s="44">
        <f t="shared" si="30"/>
        <v>0</v>
      </c>
      <c r="F169" s="16">
        <f t="shared" si="30"/>
        <v>2630000</v>
      </c>
      <c r="G169" s="78"/>
    </row>
    <row r="170" spans="1:7" ht="25.5">
      <c r="A170" s="10" t="s">
        <v>140</v>
      </c>
      <c r="B170" s="11" t="s">
        <v>98</v>
      </c>
      <c r="C170" s="11" t="s">
        <v>10</v>
      </c>
      <c r="D170" s="12">
        <v>2630000</v>
      </c>
      <c r="E170" s="45"/>
      <c r="F170" s="13">
        <f>D170+E170</f>
        <v>2630000</v>
      </c>
      <c r="G170" s="78"/>
    </row>
    <row r="171" spans="1:7" ht="12.75">
      <c r="A171" s="17" t="s">
        <v>217</v>
      </c>
      <c r="B171" s="18" t="s">
        <v>99</v>
      </c>
      <c r="C171" s="18"/>
      <c r="D171" s="16">
        <f>D172+D174</f>
        <v>2500000</v>
      </c>
      <c r="E171" s="44">
        <f>E172+E174</f>
        <v>0</v>
      </c>
      <c r="F171" s="16">
        <f>F172+F174</f>
        <v>2500000</v>
      </c>
      <c r="G171" s="78"/>
    </row>
    <row r="172" spans="1:7" ht="25.5">
      <c r="A172" s="17" t="s">
        <v>139</v>
      </c>
      <c r="B172" s="18" t="s">
        <v>99</v>
      </c>
      <c r="C172" s="18" t="s">
        <v>9</v>
      </c>
      <c r="D172" s="16">
        <f>D173</f>
        <v>1500000</v>
      </c>
      <c r="E172" s="44">
        <f>E173</f>
        <v>0</v>
      </c>
      <c r="F172" s="16">
        <f>F173</f>
        <v>1500000</v>
      </c>
      <c r="G172" s="78"/>
    </row>
    <row r="173" spans="1:7" ht="25.5">
      <c r="A173" s="10" t="s">
        <v>140</v>
      </c>
      <c r="B173" s="11" t="s">
        <v>99</v>
      </c>
      <c r="C173" s="11" t="s">
        <v>10</v>
      </c>
      <c r="D173" s="12">
        <v>1500000</v>
      </c>
      <c r="E173" s="45"/>
      <c r="F173" s="13">
        <f>D173+E173</f>
        <v>1500000</v>
      </c>
      <c r="G173" s="78"/>
    </row>
    <row r="174" spans="1:7" ht="12.75">
      <c r="A174" s="17" t="s">
        <v>151</v>
      </c>
      <c r="B174" s="18" t="s">
        <v>99</v>
      </c>
      <c r="C174" s="18" t="s">
        <v>23</v>
      </c>
      <c r="D174" s="16">
        <f>D175</f>
        <v>1000000</v>
      </c>
      <c r="E174" s="44">
        <f>E175</f>
        <v>0</v>
      </c>
      <c r="F174" s="16">
        <f>F175</f>
        <v>1000000</v>
      </c>
      <c r="G174" s="78"/>
    </row>
    <row r="175" spans="1:7" ht="51">
      <c r="A175" s="10" t="s">
        <v>152</v>
      </c>
      <c r="B175" s="11" t="s">
        <v>99</v>
      </c>
      <c r="C175" s="11" t="s">
        <v>24</v>
      </c>
      <c r="D175" s="12">
        <v>1000000</v>
      </c>
      <c r="E175" s="45"/>
      <c r="F175" s="13">
        <f>D175+E175</f>
        <v>1000000</v>
      </c>
      <c r="G175" s="78"/>
    </row>
    <row r="176" spans="1:7" ht="29.25" customHeight="1">
      <c r="A176" s="17" t="s">
        <v>214</v>
      </c>
      <c r="B176" s="18" t="s">
        <v>100</v>
      </c>
      <c r="C176" s="18"/>
      <c r="D176" s="16">
        <f>D177+D179</f>
        <v>14006765.899999999</v>
      </c>
      <c r="E176" s="16">
        <f>E177+E179</f>
        <v>-389484.96</v>
      </c>
      <c r="F176" s="16">
        <f>F177+F179</f>
        <v>13617280.939999998</v>
      </c>
      <c r="G176" s="78"/>
    </row>
    <row r="177" spans="1:7" ht="28.5" customHeight="1">
      <c r="A177" s="17" t="s">
        <v>139</v>
      </c>
      <c r="B177" s="18" t="s">
        <v>100</v>
      </c>
      <c r="C177" s="18" t="s">
        <v>9</v>
      </c>
      <c r="D177" s="16">
        <f>D178</f>
        <v>12163187.27</v>
      </c>
      <c r="E177" s="44">
        <f>E178</f>
        <v>-389484.96</v>
      </c>
      <c r="F177" s="16">
        <f>F178</f>
        <v>11773702.309999999</v>
      </c>
      <c r="G177" s="78"/>
    </row>
    <row r="178" spans="1:7" ht="29.25" customHeight="1">
      <c r="A178" s="10" t="s">
        <v>140</v>
      </c>
      <c r="B178" s="11" t="s">
        <v>100</v>
      </c>
      <c r="C178" s="11" t="s">
        <v>10</v>
      </c>
      <c r="D178" s="53">
        <v>12163187.27</v>
      </c>
      <c r="E178" s="64">
        <v>-389484.96</v>
      </c>
      <c r="F178" s="63">
        <f>D178+E178</f>
        <v>11773702.309999999</v>
      </c>
      <c r="G178" s="78"/>
    </row>
    <row r="179" spans="1:7" ht="14.25" customHeight="1">
      <c r="A179" s="65" t="s">
        <v>151</v>
      </c>
      <c r="B179" s="18" t="s">
        <v>100</v>
      </c>
      <c r="C179" s="61" t="s">
        <v>23</v>
      </c>
      <c r="D179" s="42">
        <f>D180</f>
        <v>1843578.63</v>
      </c>
      <c r="E179" s="42">
        <f>E180</f>
        <v>0</v>
      </c>
      <c r="F179" s="42">
        <f>F180</f>
        <v>1843578.63</v>
      </c>
      <c r="G179" s="78"/>
    </row>
    <row r="180" spans="1:7" ht="43.5" customHeight="1">
      <c r="A180" s="66" t="s">
        <v>152</v>
      </c>
      <c r="B180" s="11" t="s">
        <v>100</v>
      </c>
      <c r="C180" s="11" t="s">
        <v>24</v>
      </c>
      <c r="D180" s="58">
        <v>1843578.63</v>
      </c>
      <c r="E180" s="64"/>
      <c r="F180" s="63">
        <f>D180+E180</f>
        <v>1843578.63</v>
      </c>
      <c r="G180" s="78"/>
    </row>
    <row r="181" spans="1:7" ht="41.25" customHeight="1">
      <c r="A181" s="14" t="s">
        <v>101</v>
      </c>
      <c r="B181" s="15" t="s">
        <v>102</v>
      </c>
      <c r="C181" s="15"/>
      <c r="D181" s="16">
        <f aca="true" t="shared" si="31" ref="D181:F184">D182</f>
        <v>150000</v>
      </c>
      <c r="E181" s="44">
        <f t="shared" si="31"/>
        <v>0</v>
      </c>
      <c r="F181" s="16">
        <f t="shared" si="31"/>
        <v>150000</v>
      </c>
      <c r="G181" s="78"/>
    </row>
    <row r="182" spans="1:7" ht="38.25">
      <c r="A182" s="17" t="s">
        <v>215</v>
      </c>
      <c r="B182" s="18" t="s">
        <v>103</v>
      </c>
      <c r="C182" s="18"/>
      <c r="D182" s="16">
        <f t="shared" si="31"/>
        <v>150000</v>
      </c>
      <c r="E182" s="44">
        <f t="shared" si="31"/>
        <v>0</v>
      </c>
      <c r="F182" s="16">
        <f t="shared" si="31"/>
        <v>150000</v>
      </c>
      <c r="G182" s="78"/>
    </row>
    <row r="183" spans="1:7" ht="57" customHeight="1">
      <c r="A183" s="17" t="s">
        <v>216</v>
      </c>
      <c r="B183" s="18" t="s">
        <v>104</v>
      </c>
      <c r="C183" s="18"/>
      <c r="D183" s="16">
        <f t="shared" si="31"/>
        <v>150000</v>
      </c>
      <c r="E183" s="44">
        <f t="shared" si="31"/>
        <v>0</v>
      </c>
      <c r="F183" s="16">
        <f t="shared" si="31"/>
        <v>150000</v>
      </c>
      <c r="G183" s="78"/>
    </row>
    <row r="184" spans="1:7" ht="32.25" customHeight="1">
      <c r="A184" s="17" t="s">
        <v>143</v>
      </c>
      <c r="B184" s="18" t="s">
        <v>104</v>
      </c>
      <c r="C184" s="18" t="s">
        <v>13</v>
      </c>
      <c r="D184" s="16">
        <f t="shared" si="31"/>
        <v>150000</v>
      </c>
      <c r="E184" s="44">
        <f t="shared" si="31"/>
        <v>0</v>
      </c>
      <c r="F184" s="16">
        <f t="shared" si="31"/>
        <v>150000</v>
      </c>
      <c r="G184" s="78"/>
    </row>
    <row r="185" spans="1:7" ht="30" customHeight="1">
      <c r="A185" s="10" t="s">
        <v>144</v>
      </c>
      <c r="B185" s="11" t="s">
        <v>104</v>
      </c>
      <c r="C185" s="11" t="s">
        <v>14</v>
      </c>
      <c r="D185" s="12">
        <v>150000</v>
      </c>
      <c r="E185" s="45"/>
      <c r="F185" s="13">
        <f>D185+E185</f>
        <v>150000</v>
      </c>
      <c r="G185" s="78"/>
    </row>
    <row r="186" spans="1:7" ht="81.75" customHeight="1">
      <c r="A186" s="36" t="s">
        <v>239</v>
      </c>
      <c r="B186" s="39" t="s">
        <v>241</v>
      </c>
      <c r="C186" s="40"/>
      <c r="D186" s="42">
        <f>D187</f>
        <v>26260000</v>
      </c>
      <c r="E186" s="38">
        <f>E187</f>
        <v>8042000</v>
      </c>
      <c r="F186" s="42">
        <f>F187</f>
        <v>34302000</v>
      </c>
      <c r="G186" s="78"/>
    </row>
    <row r="187" spans="1:7" ht="57" customHeight="1">
      <c r="A187" s="37" t="s">
        <v>240</v>
      </c>
      <c r="B187" s="39" t="s">
        <v>242</v>
      </c>
      <c r="C187" s="40"/>
      <c r="D187" s="51">
        <f>D188+D191+D194+D197+D200</f>
        <v>26260000</v>
      </c>
      <c r="E187" s="51">
        <f>E188+E191+E194+E197+E200</f>
        <v>8042000</v>
      </c>
      <c r="F187" s="51">
        <f>F188+F191+F194+F197+F200</f>
        <v>34302000</v>
      </c>
      <c r="G187" s="78"/>
    </row>
    <row r="188" spans="1:7" ht="81" customHeight="1">
      <c r="A188" s="49" t="s">
        <v>246</v>
      </c>
      <c r="B188" s="29" t="s">
        <v>247</v>
      </c>
      <c r="C188" s="30"/>
      <c r="D188" s="31">
        <f aca="true" t="shared" si="32" ref="D188:F189">D189</f>
        <v>26000000</v>
      </c>
      <c r="E188" s="31">
        <f t="shared" si="32"/>
        <v>0</v>
      </c>
      <c r="F188" s="31">
        <f t="shared" si="32"/>
        <v>26000000</v>
      </c>
      <c r="G188" s="78"/>
    </row>
    <row r="189" spans="1:7" ht="18" customHeight="1">
      <c r="A189" s="27" t="s">
        <v>151</v>
      </c>
      <c r="B189" s="29" t="s">
        <v>247</v>
      </c>
      <c r="C189" s="30" t="s">
        <v>23</v>
      </c>
      <c r="D189" s="31">
        <f t="shared" si="32"/>
        <v>26000000</v>
      </c>
      <c r="E189" s="31">
        <f t="shared" si="32"/>
        <v>0</v>
      </c>
      <c r="F189" s="31">
        <f t="shared" si="32"/>
        <v>26000000</v>
      </c>
      <c r="G189" s="78"/>
    </row>
    <row r="190" spans="1:7" ht="42" customHeight="1">
      <c r="A190" s="28" t="s">
        <v>152</v>
      </c>
      <c r="B190" s="41" t="s">
        <v>247</v>
      </c>
      <c r="C190" s="34" t="s">
        <v>24</v>
      </c>
      <c r="D190" s="35">
        <v>26000000</v>
      </c>
      <c r="E190" s="13"/>
      <c r="F190" s="13">
        <f>D190+E190</f>
        <v>26000000</v>
      </c>
      <c r="G190" s="78"/>
    </row>
    <row r="191" spans="1:7" ht="42" customHeight="1">
      <c r="A191" s="27" t="s">
        <v>285</v>
      </c>
      <c r="B191" s="80" t="s">
        <v>283</v>
      </c>
      <c r="C191" s="80"/>
      <c r="D191" s="31">
        <f aca="true" t="shared" si="33" ref="D191:F192">D192</f>
        <v>0</v>
      </c>
      <c r="E191" s="31">
        <f t="shared" si="33"/>
        <v>5936000</v>
      </c>
      <c r="F191" s="31">
        <f t="shared" si="33"/>
        <v>5936000</v>
      </c>
      <c r="G191" s="78"/>
    </row>
    <row r="192" spans="1:7" ht="18" customHeight="1">
      <c r="A192" s="27" t="s">
        <v>151</v>
      </c>
      <c r="B192" s="80" t="s">
        <v>283</v>
      </c>
      <c r="C192" s="80" t="s">
        <v>23</v>
      </c>
      <c r="D192" s="31">
        <f t="shared" si="33"/>
        <v>0</v>
      </c>
      <c r="E192" s="31">
        <f t="shared" si="33"/>
        <v>5936000</v>
      </c>
      <c r="F192" s="31">
        <f t="shared" si="33"/>
        <v>5936000</v>
      </c>
      <c r="G192" s="78"/>
    </row>
    <row r="193" spans="1:7" ht="42" customHeight="1">
      <c r="A193" s="28" t="s">
        <v>152</v>
      </c>
      <c r="B193" s="79" t="s">
        <v>283</v>
      </c>
      <c r="C193" s="79" t="s">
        <v>24</v>
      </c>
      <c r="D193" s="35"/>
      <c r="E193" s="13">
        <v>5936000</v>
      </c>
      <c r="F193" s="13">
        <f>D193+E193</f>
        <v>5936000</v>
      </c>
      <c r="G193" s="78"/>
    </row>
    <row r="194" spans="1:7" ht="32.25" customHeight="1">
      <c r="A194" s="27" t="s">
        <v>286</v>
      </c>
      <c r="B194" s="80" t="s">
        <v>284</v>
      </c>
      <c r="C194" s="80"/>
      <c r="D194" s="31">
        <f aca="true" t="shared" si="34" ref="D194:F195">D195</f>
        <v>0</v>
      </c>
      <c r="E194" s="31">
        <f t="shared" si="34"/>
        <v>6000</v>
      </c>
      <c r="F194" s="31">
        <f t="shared" si="34"/>
        <v>6000</v>
      </c>
      <c r="G194" s="78"/>
    </row>
    <row r="195" spans="1:7" ht="15.75" customHeight="1">
      <c r="A195" s="27" t="s">
        <v>151</v>
      </c>
      <c r="B195" s="80" t="s">
        <v>284</v>
      </c>
      <c r="C195" s="80" t="s">
        <v>23</v>
      </c>
      <c r="D195" s="31">
        <f t="shared" si="34"/>
        <v>0</v>
      </c>
      <c r="E195" s="31">
        <f t="shared" si="34"/>
        <v>6000</v>
      </c>
      <c r="F195" s="31">
        <f t="shared" si="34"/>
        <v>6000</v>
      </c>
      <c r="G195" s="78"/>
    </row>
    <row r="196" spans="1:7" ht="42" customHeight="1">
      <c r="A196" s="28" t="s">
        <v>152</v>
      </c>
      <c r="B196" s="79" t="s">
        <v>284</v>
      </c>
      <c r="C196" s="79" t="s">
        <v>24</v>
      </c>
      <c r="D196" s="35"/>
      <c r="E196" s="13">
        <v>6000</v>
      </c>
      <c r="F196" s="13">
        <f>D196+E196</f>
        <v>6000</v>
      </c>
      <c r="G196" s="78"/>
    </row>
    <row r="197" spans="1:7" ht="46.5" customHeight="1">
      <c r="A197" s="27" t="s">
        <v>245</v>
      </c>
      <c r="B197" s="29" t="s">
        <v>243</v>
      </c>
      <c r="C197" s="30"/>
      <c r="D197" s="42">
        <f aca="true" t="shared" si="35" ref="D197:F198">D198</f>
        <v>260000</v>
      </c>
      <c r="E197" s="42">
        <f t="shared" si="35"/>
        <v>0</v>
      </c>
      <c r="F197" s="42">
        <f t="shared" si="35"/>
        <v>260000</v>
      </c>
      <c r="G197" s="78"/>
    </row>
    <row r="198" spans="1:7" ht="16.5" customHeight="1">
      <c r="A198" s="27" t="s">
        <v>151</v>
      </c>
      <c r="B198" s="29" t="s">
        <v>243</v>
      </c>
      <c r="C198" s="30" t="s">
        <v>23</v>
      </c>
      <c r="D198" s="42">
        <f t="shared" si="35"/>
        <v>260000</v>
      </c>
      <c r="E198" s="42">
        <f t="shared" si="35"/>
        <v>0</v>
      </c>
      <c r="F198" s="42">
        <f t="shared" si="35"/>
        <v>260000</v>
      </c>
      <c r="G198" s="78"/>
    </row>
    <row r="199" spans="1:7" ht="46.5" customHeight="1">
      <c r="A199" s="28" t="s">
        <v>152</v>
      </c>
      <c r="B199" s="41" t="s">
        <v>243</v>
      </c>
      <c r="C199" s="34" t="s">
        <v>24</v>
      </c>
      <c r="D199" s="13">
        <v>260000</v>
      </c>
      <c r="E199" s="13"/>
      <c r="F199" s="13">
        <f>D199+E199</f>
        <v>260000</v>
      </c>
      <c r="G199" s="78"/>
    </row>
    <row r="200" spans="1:7" ht="32.25" customHeight="1">
      <c r="A200" s="27" t="s">
        <v>289</v>
      </c>
      <c r="B200" s="29" t="s">
        <v>288</v>
      </c>
      <c r="C200" s="34"/>
      <c r="D200" s="82">
        <f aca="true" t="shared" si="36" ref="D200:F201">D201</f>
        <v>0</v>
      </c>
      <c r="E200" s="82">
        <f t="shared" si="36"/>
        <v>2100000</v>
      </c>
      <c r="F200" s="82">
        <f t="shared" si="36"/>
        <v>2100000</v>
      </c>
      <c r="G200" s="78"/>
    </row>
    <row r="201" spans="1:7" ht="21" customHeight="1">
      <c r="A201" s="27" t="s">
        <v>151</v>
      </c>
      <c r="B201" s="29" t="s">
        <v>288</v>
      </c>
      <c r="C201" s="30" t="s">
        <v>23</v>
      </c>
      <c r="D201" s="82">
        <f t="shared" si="36"/>
        <v>0</v>
      </c>
      <c r="E201" s="82">
        <f t="shared" si="36"/>
        <v>2100000</v>
      </c>
      <c r="F201" s="82">
        <f t="shared" si="36"/>
        <v>2100000</v>
      </c>
      <c r="G201" s="78"/>
    </row>
    <row r="202" spans="1:7" ht="44.25" customHeight="1">
      <c r="A202" s="28" t="s">
        <v>152</v>
      </c>
      <c r="B202" s="41" t="s">
        <v>288</v>
      </c>
      <c r="C202" s="34" t="s">
        <v>24</v>
      </c>
      <c r="D202" s="13"/>
      <c r="E202" s="13">
        <v>2100000</v>
      </c>
      <c r="F202" s="13">
        <f>D202+E202</f>
        <v>2100000</v>
      </c>
      <c r="G202" s="78"/>
    </row>
    <row r="203" spans="1:7" ht="43.5" customHeight="1">
      <c r="A203" s="14" t="s">
        <v>105</v>
      </c>
      <c r="B203" s="15" t="s">
        <v>106</v>
      </c>
      <c r="C203" s="50"/>
      <c r="D203" s="16">
        <f aca="true" t="shared" si="37" ref="D203:F206">D204</f>
        <v>24424118.080000002</v>
      </c>
      <c r="E203" s="16">
        <f t="shared" si="37"/>
        <v>-2982656.04</v>
      </c>
      <c r="F203" s="16">
        <f t="shared" si="37"/>
        <v>21441462.040000003</v>
      </c>
      <c r="G203" s="78"/>
    </row>
    <row r="204" spans="1:7" ht="27.75" customHeight="1">
      <c r="A204" s="17" t="s">
        <v>211</v>
      </c>
      <c r="B204" s="18" t="s">
        <v>107</v>
      </c>
      <c r="C204" s="18"/>
      <c r="D204" s="52">
        <f>D205+D210</f>
        <v>24424118.080000002</v>
      </c>
      <c r="E204" s="52">
        <f>E205+E210</f>
        <v>-2982656.04</v>
      </c>
      <c r="F204" s="52">
        <f>F205+F210</f>
        <v>21441462.040000003</v>
      </c>
      <c r="G204" s="78"/>
    </row>
    <row r="205" spans="1:7" ht="53.25" customHeight="1">
      <c r="A205" s="17" t="s">
        <v>212</v>
      </c>
      <c r="B205" s="18" t="s">
        <v>108</v>
      </c>
      <c r="C205" s="18"/>
      <c r="D205" s="16">
        <f>D206+D208</f>
        <v>22480234.1</v>
      </c>
      <c r="E205" s="16">
        <f>E206+E208</f>
        <v>-2982656.04</v>
      </c>
      <c r="F205" s="16">
        <f>F206+F208</f>
        <v>19497578.060000002</v>
      </c>
      <c r="G205" s="78"/>
    </row>
    <row r="206" spans="1:7" ht="29.25" customHeight="1">
      <c r="A206" s="17" t="s">
        <v>139</v>
      </c>
      <c r="B206" s="18" t="s">
        <v>108</v>
      </c>
      <c r="C206" s="18" t="s">
        <v>9</v>
      </c>
      <c r="D206" s="16">
        <f t="shared" si="37"/>
        <v>18429690.96</v>
      </c>
      <c r="E206" s="44">
        <f t="shared" si="37"/>
        <v>-2982656.04</v>
      </c>
      <c r="F206" s="16">
        <f t="shared" si="37"/>
        <v>15447034.920000002</v>
      </c>
      <c r="G206" s="78"/>
    </row>
    <row r="207" spans="1:7" ht="27.75" customHeight="1">
      <c r="A207" s="10" t="s">
        <v>140</v>
      </c>
      <c r="B207" s="11" t="s">
        <v>108</v>
      </c>
      <c r="C207" s="11" t="s">
        <v>10</v>
      </c>
      <c r="D207" s="53">
        <v>18429690.96</v>
      </c>
      <c r="E207" s="13">
        <f>389484.96-3116151-255990</f>
        <v>-2982656.04</v>
      </c>
      <c r="F207" s="63">
        <f>D207+E207</f>
        <v>15447034.920000002</v>
      </c>
      <c r="G207" s="78"/>
    </row>
    <row r="208" spans="1:7" ht="21" customHeight="1">
      <c r="A208" s="65" t="s">
        <v>151</v>
      </c>
      <c r="B208" s="18" t="s">
        <v>108</v>
      </c>
      <c r="C208" s="61" t="s">
        <v>23</v>
      </c>
      <c r="D208" s="42">
        <f>D209</f>
        <v>4050543.14</v>
      </c>
      <c r="E208" s="42">
        <f>E209</f>
        <v>0</v>
      </c>
      <c r="F208" s="42">
        <f>F209</f>
        <v>4050543.14</v>
      </c>
      <c r="G208" s="78"/>
    </row>
    <row r="209" spans="1:7" ht="45" customHeight="1">
      <c r="A209" s="66" t="s">
        <v>152</v>
      </c>
      <c r="B209" s="11" t="s">
        <v>108</v>
      </c>
      <c r="C209" s="11" t="s">
        <v>24</v>
      </c>
      <c r="D209" s="62">
        <v>4050543.14</v>
      </c>
      <c r="E209" s="62"/>
      <c r="F209" s="63">
        <f>D209+E209</f>
        <v>4050543.14</v>
      </c>
      <c r="G209" s="78"/>
    </row>
    <row r="210" spans="1:7" ht="27.75" customHeight="1">
      <c r="A210" s="27" t="s">
        <v>254</v>
      </c>
      <c r="B210" s="29" t="s">
        <v>255</v>
      </c>
      <c r="C210" s="29"/>
      <c r="D210" s="42">
        <f aca="true" t="shared" si="38" ref="D210:F211">D211</f>
        <v>1943883.98</v>
      </c>
      <c r="E210" s="42">
        <f t="shared" si="38"/>
        <v>0</v>
      </c>
      <c r="F210" s="42">
        <f t="shared" si="38"/>
        <v>1943883.98</v>
      </c>
      <c r="G210" s="78"/>
    </row>
    <row r="211" spans="1:7" ht="30" customHeight="1">
      <c r="A211" s="27" t="s">
        <v>139</v>
      </c>
      <c r="B211" s="29" t="s">
        <v>255</v>
      </c>
      <c r="C211" s="29" t="s">
        <v>9</v>
      </c>
      <c r="D211" s="42">
        <f t="shared" si="38"/>
        <v>1943883.98</v>
      </c>
      <c r="E211" s="42">
        <f t="shared" si="38"/>
        <v>0</v>
      </c>
      <c r="F211" s="42">
        <f t="shared" si="38"/>
        <v>1943883.98</v>
      </c>
      <c r="G211" s="78"/>
    </row>
    <row r="212" spans="1:7" ht="29.25" customHeight="1">
      <c r="A212" s="28" t="s">
        <v>140</v>
      </c>
      <c r="B212" s="33" t="s">
        <v>255</v>
      </c>
      <c r="C212" s="33" t="s">
        <v>10</v>
      </c>
      <c r="D212" s="45">
        <v>1943883.98</v>
      </c>
      <c r="E212" s="45"/>
      <c r="F212" s="13">
        <f>D212+E212</f>
        <v>1943883.98</v>
      </c>
      <c r="G212" s="78"/>
    </row>
    <row r="213" spans="1:7" ht="66.75" customHeight="1">
      <c r="A213" s="14" t="s">
        <v>109</v>
      </c>
      <c r="B213" s="15" t="s">
        <v>110</v>
      </c>
      <c r="C213" s="15"/>
      <c r="D213" s="16">
        <f>D214+D231+D242+D246+D257+D267+D271+D275+D279</f>
        <v>41038710</v>
      </c>
      <c r="E213" s="16">
        <f>E214+E231+E242+E246+E257+E267+E271+E275+E279</f>
        <v>1078556.8599999999</v>
      </c>
      <c r="F213" s="16">
        <f>F214+F231+F242+F246+F257+F267+F271+F275+F279</f>
        <v>42117266.86</v>
      </c>
      <c r="G213" s="78"/>
    </row>
    <row r="214" spans="1:7" ht="38.25">
      <c r="A214" s="17" t="s">
        <v>213</v>
      </c>
      <c r="B214" s="18" t="s">
        <v>111</v>
      </c>
      <c r="C214" s="18"/>
      <c r="D214" s="16">
        <f>D215+D218+D226+D228</f>
        <v>24214000</v>
      </c>
      <c r="E214" s="16">
        <f>E215+E218+E226+E228</f>
        <v>1006922</v>
      </c>
      <c r="F214" s="16">
        <f>F215+F218+F226+F228</f>
        <v>25220922</v>
      </c>
      <c r="G214" s="78"/>
    </row>
    <row r="215" spans="1:7" ht="30" customHeight="1">
      <c r="A215" s="27" t="s">
        <v>282</v>
      </c>
      <c r="B215" s="80" t="s">
        <v>287</v>
      </c>
      <c r="C215" s="80"/>
      <c r="D215" s="16">
        <f aca="true" t="shared" si="39" ref="D215:F216">D216</f>
        <v>0</v>
      </c>
      <c r="E215" s="16">
        <f t="shared" si="39"/>
        <v>287922</v>
      </c>
      <c r="F215" s="16">
        <f t="shared" si="39"/>
        <v>287922</v>
      </c>
      <c r="G215" s="78"/>
    </row>
    <row r="216" spans="1:7" ht="55.5" customHeight="1">
      <c r="A216" s="27" t="s">
        <v>176</v>
      </c>
      <c r="B216" s="80" t="s">
        <v>287</v>
      </c>
      <c r="C216" s="80" t="s">
        <v>60</v>
      </c>
      <c r="D216" s="16">
        <f t="shared" si="39"/>
        <v>0</v>
      </c>
      <c r="E216" s="16">
        <f t="shared" si="39"/>
        <v>287922</v>
      </c>
      <c r="F216" s="16">
        <f t="shared" si="39"/>
        <v>287922</v>
      </c>
      <c r="G216" s="78"/>
    </row>
    <row r="217" spans="1:7" ht="28.5" customHeight="1">
      <c r="A217" s="28" t="s">
        <v>204</v>
      </c>
      <c r="B217" s="79" t="s">
        <v>287</v>
      </c>
      <c r="C217" s="79" t="s">
        <v>113</v>
      </c>
      <c r="D217" s="83"/>
      <c r="E217" s="45">
        <v>287922</v>
      </c>
      <c r="F217" s="13">
        <f>D217+E217</f>
        <v>287922</v>
      </c>
      <c r="G217" s="78"/>
    </row>
    <row r="218" spans="1:7" ht="12.75">
      <c r="A218" s="17" t="s">
        <v>205</v>
      </c>
      <c r="B218" s="18" t="s">
        <v>112</v>
      </c>
      <c r="C218" s="18"/>
      <c r="D218" s="16">
        <f>D219+D221+D223</f>
        <v>23254000</v>
      </c>
      <c r="E218" s="44">
        <f>E219+E221+E223</f>
        <v>709000</v>
      </c>
      <c r="F218" s="16">
        <f>F219+F221+F223</f>
        <v>23963000</v>
      </c>
      <c r="G218" s="78"/>
    </row>
    <row r="219" spans="1:7" ht="66" customHeight="1">
      <c r="A219" s="17" t="s">
        <v>176</v>
      </c>
      <c r="B219" s="18" t="s">
        <v>112</v>
      </c>
      <c r="C219" s="18" t="s">
        <v>60</v>
      </c>
      <c r="D219" s="16">
        <f>D220</f>
        <v>18169000</v>
      </c>
      <c r="E219" s="44">
        <f>E220</f>
        <v>607000</v>
      </c>
      <c r="F219" s="16">
        <f>F220</f>
        <v>18776000</v>
      </c>
      <c r="G219" s="78"/>
    </row>
    <row r="220" spans="1:7" ht="25.5">
      <c r="A220" s="10" t="s">
        <v>204</v>
      </c>
      <c r="B220" s="11" t="s">
        <v>112</v>
      </c>
      <c r="C220" s="11" t="s">
        <v>113</v>
      </c>
      <c r="D220" s="12">
        <v>18169000</v>
      </c>
      <c r="E220" s="45">
        <f>-52000+659000</f>
        <v>607000</v>
      </c>
      <c r="F220" s="13">
        <f>D220+E220</f>
        <v>18776000</v>
      </c>
      <c r="G220" s="78"/>
    </row>
    <row r="221" spans="1:7" ht="25.5">
      <c r="A221" s="17" t="s">
        <v>139</v>
      </c>
      <c r="B221" s="18" t="s">
        <v>112</v>
      </c>
      <c r="C221" s="18" t="s">
        <v>9</v>
      </c>
      <c r="D221" s="16">
        <f>D222</f>
        <v>5042000</v>
      </c>
      <c r="E221" s="44">
        <f>E222</f>
        <v>129000</v>
      </c>
      <c r="F221" s="16">
        <f>F222</f>
        <v>5171000</v>
      </c>
      <c r="G221" s="78"/>
    </row>
    <row r="222" spans="1:7" ht="25.5">
      <c r="A222" s="10" t="s">
        <v>140</v>
      </c>
      <c r="B222" s="11" t="s">
        <v>112</v>
      </c>
      <c r="C222" s="11" t="s">
        <v>10</v>
      </c>
      <c r="D222" s="12">
        <v>5042000</v>
      </c>
      <c r="E222" s="45">
        <f>27000+52000-10000+60000</f>
        <v>129000</v>
      </c>
      <c r="F222" s="13">
        <f>D222+E222</f>
        <v>5171000</v>
      </c>
      <c r="G222" s="78"/>
    </row>
    <row r="223" spans="1:7" ht="12.75">
      <c r="A223" s="17" t="s">
        <v>151</v>
      </c>
      <c r="B223" s="18" t="s">
        <v>112</v>
      </c>
      <c r="C223" s="18" t="s">
        <v>23</v>
      </c>
      <c r="D223" s="16">
        <f>D224</f>
        <v>43000</v>
      </c>
      <c r="E223" s="44">
        <f>E224</f>
        <v>-27000</v>
      </c>
      <c r="F223" s="16">
        <f>F224</f>
        <v>16000</v>
      </c>
      <c r="G223" s="78"/>
    </row>
    <row r="224" spans="1:7" ht="12.75">
      <c r="A224" s="10" t="s">
        <v>182</v>
      </c>
      <c r="B224" s="11" t="s">
        <v>112</v>
      </c>
      <c r="C224" s="11" t="s">
        <v>67</v>
      </c>
      <c r="D224" s="12">
        <v>43000</v>
      </c>
      <c r="E224" s="45">
        <v>-27000</v>
      </c>
      <c r="F224" s="13">
        <f>D224+E224</f>
        <v>16000</v>
      </c>
      <c r="G224" s="78"/>
    </row>
    <row r="225" spans="1:7" ht="12.75">
      <c r="A225" s="17" t="s">
        <v>209</v>
      </c>
      <c r="B225" s="18" t="s">
        <v>114</v>
      </c>
      <c r="C225" s="18"/>
      <c r="D225" s="16">
        <f aca="true" t="shared" si="40" ref="D225:F226">D226</f>
        <v>150000</v>
      </c>
      <c r="E225" s="44">
        <f t="shared" si="40"/>
        <v>10000</v>
      </c>
      <c r="F225" s="16">
        <f t="shared" si="40"/>
        <v>160000</v>
      </c>
      <c r="G225" s="78"/>
    </row>
    <row r="226" spans="1:7" ht="25.5">
      <c r="A226" s="17" t="s">
        <v>139</v>
      </c>
      <c r="B226" s="18" t="s">
        <v>114</v>
      </c>
      <c r="C226" s="18" t="s">
        <v>9</v>
      </c>
      <c r="D226" s="16">
        <f t="shared" si="40"/>
        <v>150000</v>
      </c>
      <c r="E226" s="44">
        <f t="shared" si="40"/>
        <v>10000</v>
      </c>
      <c r="F226" s="16">
        <f t="shared" si="40"/>
        <v>160000</v>
      </c>
      <c r="G226" s="78"/>
    </row>
    <row r="227" spans="1:7" ht="25.5">
      <c r="A227" s="10" t="s">
        <v>140</v>
      </c>
      <c r="B227" s="11" t="s">
        <v>114</v>
      </c>
      <c r="C227" s="11" t="s">
        <v>10</v>
      </c>
      <c r="D227" s="12">
        <v>150000</v>
      </c>
      <c r="E227" s="45">
        <v>10000</v>
      </c>
      <c r="F227" s="13">
        <f>D227+E227</f>
        <v>160000</v>
      </c>
      <c r="G227" s="78"/>
    </row>
    <row r="228" spans="1:7" ht="30" customHeight="1">
      <c r="A228" s="17" t="s">
        <v>210</v>
      </c>
      <c r="B228" s="18" t="s">
        <v>115</v>
      </c>
      <c r="C228" s="18"/>
      <c r="D228" s="16">
        <f aca="true" t="shared" si="41" ref="D228:F229">D229</f>
        <v>810000</v>
      </c>
      <c r="E228" s="44">
        <f t="shared" si="41"/>
        <v>0</v>
      </c>
      <c r="F228" s="16">
        <f t="shared" si="41"/>
        <v>810000</v>
      </c>
      <c r="G228" s="78"/>
    </row>
    <row r="229" spans="1:7" ht="63.75">
      <c r="A229" s="17" t="s">
        <v>176</v>
      </c>
      <c r="B229" s="18" t="s">
        <v>115</v>
      </c>
      <c r="C229" s="18" t="s">
        <v>60</v>
      </c>
      <c r="D229" s="16">
        <f t="shared" si="41"/>
        <v>810000</v>
      </c>
      <c r="E229" s="44">
        <f t="shared" si="41"/>
        <v>0</v>
      </c>
      <c r="F229" s="16">
        <f t="shared" si="41"/>
        <v>810000</v>
      </c>
      <c r="G229" s="78"/>
    </row>
    <row r="230" spans="1:7" ht="25.5">
      <c r="A230" s="10" t="s">
        <v>204</v>
      </c>
      <c r="B230" s="11" t="s">
        <v>115</v>
      </c>
      <c r="C230" s="11" t="s">
        <v>113</v>
      </c>
      <c r="D230" s="12">
        <v>810000</v>
      </c>
      <c r="E230" s="45"/>
      <c r="F230" s="13">
        <f>D230+E230</f>
        <v>810000</v>
      </c>
      <c r="G230" s="78"/>
    </row>
    <row r="231" spans="1:7" ht="38.25">
      <c r="A231" s="17" t="s">
        <v>208</v>
      </c>
      <c r="B231" s="18" t="s">
        <v>116</v>
      </c>
      <c r="C231" s="18"/>
      <c r="D231" s="16">
        <f>D232+D235</f>
        <v>2661200</v>
      </c>
      <c r="E231" s="44">
        <f>E232+E235</f>
        <v>-60000</v>
      </c>
      <c r="F231" s="16">
        <f>F232+F235</f>
        <v>2601200</v>
      </c>
      <c r="G231" s="78"/>
    </row>
    <row r="232" spans="1:7" ht="12.75">
      <c r="A232" s="17" t="s">
        <v>205</v>
      </c>
      <c r="B232" s="18" t="s">
        <v>117</v>
      </c>
      <c r="C232" s="18"/>
      <c r="D232" s="16">
        <f aca="true" t="shared" si="42" ref="D232:F233">D233</f>
        <v>319200</v>
      </c>
      <c r="E232" s="44">
        <f t="shared" si="42"/>
        <v>0</v>
      </c>
      <c r="F232" s="16">
        <f t="shared" si="42"/>
        <v>319200</v>
      </c>
      <c r="G232" s="78"/>
    </row>
    <row r="233" spans="1:7" ht="57" customHeight="1">
      <c r="A233" s="17" t="s">
        <v>176</v>
      </c>
      <c r="B233" s="18" t="s">
        <v>117</v>
      </c>
      <c r="C233" s="18" t="s">
        <v>60</v>
      </c>
      <c r="D233" s="16">
        <f t="shared" si="42"/>
        <v>319200</v>
      </c>
      <c r="E233" s="44">
        <f t="shared" si="42"/>
        <v>0</v>
      </c>
      <c r="F233" s="16">
        <f t="shared" si="42"/>
        <v>319200</v>
      </c>
      <c r="G233" s="78"/>
    </row>
    <row r="234" spans="1:7" ht="25.5">
      <c r="A234" s="10" t="s">
        <v>204</v>
      </c>
      <c r="B234" s="11" t="s">
        <v>117</v>
      </c>
      <c r="C234" s="11" t="s">
        <v>113</v>
      </c>
      <c r="D234" s="12">
        <v>319200</v>
      </c>
      <c r="E234" s="45"/>
      <c r="F234" s="13">
        <f>D234+E234</f>
        <v>319200</v>
      </c>
      <c r="G234" s="78"/>
    </row>
    <row r="235" spans="1:7" ht="38.25">
      <c r="A235" s="17" t="s">
        <v>207</v>
      </c>
      <c r="B235" s="18" t="s">
        <v>118</v>
      </c>
      <c r="C235" s="18"/>
      <c r="D235" s="16">
        <f>D236+D238+D240</f>
        <v>2342000</v>
      </c>
      <c r="E235" s="44">
        <f>E236+E238+E240</f>
        <v>-60000</v>
      </c>
      <c r="F235" s="16">
        <f>F236+F238+F240</f>
        <v>2282000</v>
      </c>
      <c r="G235" s="78"/>
    </row>
    <row r="236" spans="1:7" ht="63.75">
      <c r="A236" s="17" t="s">
        <v>176</v>
      </c>
      <c r="B236" s="18" t="s">
        <v>118</v>
      </c>
      <c r="C236" s="18" t="s">
        <v>60</v>
      </c>
      <c r="D236" s="16">
        <f>D237</f>
        <v>2072000</v>
      </c>
      <c r="E236" s="44">
        <f>E237</f>
        <v>0</v>
      </c>
      <c r="F236" s="16">
        <f>F237</f>
        <v>2072000</v>
      </c>
      <c r="G236" s="78"/>
    </row>
    <row r="237" spans="1:7" ht="25.5">
      <c r="A237" s="10" t="s">
        <v>204</v>
      </c>
      <c r="B237" s="11" t="s">
        <v>118</v>
      </c>
      <c r="C237" s="11" t="s">
        <v>113</v>
      </c>
      <c r="D237" s="12">
        <v>2072000</v>
      </c>
      <c r="E237" s="45"/>
      <c r="F237" s="13">
        <f>D237+E237</f>
        <v>2072000</v>
      </c>
      <c r="G237" s="78"/>
    </row>
    <row r="238" spans="1:7" ht="25.5">
      <c r="A238" s="17" t="s">
        <v>139</v>
      </c>
      <c r="B238" s="18" t="s">
        <v>118</v>
      </c>
      <c r="C238" s="18" t="s">
        <v>9</v>
      </c>
      <c r="D238" s="16">
        <f>D239</f>
        <v>267000</v>
      </c>
      <c r="E238" s="44">
        <f>E239</f>
        <v>-60000</v>
      </c>
      <c r="F238" s="16">
        <f>F239</f>
        <v>207000</v>
      </c>
      <c r="G238" s="78"/>
    </row>
    <row r="239" spans="1:7" ht="25.5">
      <c r="A239" s="10" t="s">
        <v>140</v>
      </c>
      <c r="B239" s="11" t="s">
        <v>118</v>
      </c>
      <c r="C239" s="11" t="s">
        <v>10</v>
      </c>
      <c r="D239" s="12">
        <v>267000</v>
      </c>
      <c r="E239" s="45">
        <v>-60000</v>
      </c>
      <c r="F239" s="13">
        <f>D239+E239</f>
        <v>207000</v>
      </c>
      <c r="G239" s="84"/>
    </row>
    <row r="240" spans="1:7" ht="12.75">
      <c r="A240" s="17" t="s">
        <v>151</v>
      </c>
      <c r="B240" s="18" t="s">
        <v>118</v>
      </c>
      <c r="C240" s="18" t="s">
        <v>23</v>
      </c>
      <c r="D240" s="16">
        <f>D241</f>
        <v>3000</v>
      </c>
      <c r="E240" s="44">
        <f>E241</f>
        <v>0</v>
      </c>
      <c r="F240" s="16">
        <f>F241</f>
        <v>3000</v>
      </c>
      <c r="G240" s="78"/>
    </row>
    <row r="241" spans="1:7" ht="12.75">
      <c r="A241" s="10" t="s">
        <v>182</v>
      </c>
      <c r="B241" s="11" t="s">
        <v>118</v>
      </c>
      <c r="C241" s="11" t="s">
        <v>67</v>
      </c>
      <c r="D241" s="12">
        <v>3000</v>
      </c>
      <c r="E241" s="45"/>
      <c r="F241" s="13">
        <f>D241+E241</f>
        <v>3000</v>
      </c>
      <c r="G241" s="78"/>
    </row>
    <row r="242" spans="1:7" ht="55.5" customHeight="1">
      <c r="A242" s="17" t="s">
        <v>206</v>
      </c>
      <c r="B242" s="18" t="s">
        <v>119</v>
      </c>
      <c r="C242" s="18"/>
      <c r="D242" s="16">
        <f aca="true" t="shared" si="43" ref="D242:F244">D243</f>
        <v>631000</v>
      </c>
      <c r="E242" s="44">
        <f t="shared" si="43"/>
        <v>0</v>
      </c>
      <c r="F242" s="16">
        <f t="shared" si="43"/>
        <v>631000</v>
      </c>
      <c r="G242" s="78"/>
    </row>
    <row r="243" spans="1:7" ht="12.75">
      <c r="A243" s="17" t="s">
        <v>205</v>
      </c>
      <c r="B243" s="18" t="s">
        <v>120</v>
      </c>
      <c r="C243" s="18"/>
      <c r="D243" s="16">
        <f t="shared" si="43"/>
        <v>631000</v>
      </c>
      <c r="E243" s="44">
        <f t="shared" si="43"/>
        <v>0</v>
      </c>
      <c r="F243" s="16">
        <f t="shared" si="43"/>
        <v>631000</v>
      </c>
      <c r="G243" s="78"/>
    </row>
    <row r="244" spans="1:7" ht="67.5" customHeight="1">
      <c r="A244" s="17" t="s">
        <v>176</v>
      </c>
      <c r="B244" s="18" t="s">
        <v>120</v>
      </c>
      <c r="C244" s="18" t="s">
        <v>60</v>
      </c>
      <c r="D244" s="16">
        <f t="shared" si="43"/>
        <v>631000</v>
      </c>
      <c r="E244" s="44">
        <f t="shared" si="43"/>
        <v>0</v>
      </c>
      <c r="F244" s="16">
        <f t="shared" si="43"/>
        <v>631000</v>
      </c>
      <c r="G244" s="78"/>
    </row>
    <row r="245" spans="1:7" ht="25.5">
      <c r="A245" s="10" t="s">
        <v>204</v>
      </c>
      <c r="B245" s="11" t="s">
        <v>120</v>
      </c>
      <c r="C245" s="11" t="s">
        <v>113</v>
      </c>
      <c r="D245" s="12">
        <v>631000</v>
      </c>
      <c r="E245" s="45"/>
      <c r="F245" s="13">
        <f>D245+E245</f>
        <v>631000</v>
      </c>
      <c r="G245" s="78"/>
    </row>
    <row r="246" spans="1:7" ht="25.5">
      <c r="A246" s="17" t="s">
        <v>203</v>
      </c>
      <c r="B246" s="18" t="s">
        <v>121</v>
      </c>
      <c r="C246" s="18"/>
      <c r="D246" s="48">
        <f>D247+D254</f>
        <v>6611200</v>
      </c>
      <c r="E246" s="19">
        <f>E247+E254</f>
        <v>-124355.14000000001</v>
      </c>
      <c r="F246" s="48">
        <f>F247+F254</f>
        <v>6486844.86</v>
      </c>
      <c r="G246" s="78"/>
    </row>
    <row r="247" spans="1:7" ht="12.75">
      <c r="A247" s="17" t="s">
        <v>202</v>
      </c>
      <c r="B247" s="18" t="s">
        <v>122</v>
      </c>
      <c r="C247" s="18"/>
      <c r="D247" s="16">
        <f>D248+D250</f>
        <v>6611200</v>
      </c>
      <c r="E247" s="44">
        <f>E248+E250</f>
        <v>-124355.14000000001</v>
      </c>
      <c r="F247" s="16">
        <f>F248+F250</f>
        <v>6486844.86</v>
      </c>
      <c r="G247" s="78"/>
    </row>
    <row r="248" spans="1:7" ht="25.5">
      <c r="A248" s="17" t="s">
        <v>139</v>
      </c>
      <c r="B248" s="18" t="s">
        <v>122</v>
      </c>
      <c r="C248" s="18" t="s">
        <v>9</v>
      </c>
      <c r="D248" s="16">
        <f>D249</f>
        <v>5615200</v>
      </c>
      <c r="E248" s="44">
        <f>E249</f>
        <v>-224355.14</v>
      </c>
      <c r="F248" s="16">
        <f>F249</f>
        <v>5390844.86</v>
      </c>
      <c r="G248" s="78"/>
    </row>
    <row r="249" spans="1:7" ht="25.5">
      <c r="A249" s="10" t="s">
        <v>140</v>
      </c>
      <c r="B249" s="11" t="s">
        <v>122</v>
      </c>
      <c r="C249" s="11" t="s">
        <v>10</v>
      </c>
      <c r="D249" s="12">
        <v>5615200</v>
      </c>
      <c r="E249" s="45">
        <v>-224355.14</v>
      </c>
      <c r="F249" s="13">
        <f>D249+E249</f>
        <v>5390844.86</v>
      </c>
      <c r="G249" s="78"/>
    </row>
    <row r="250" spans="1:7" ht="12.75">
      <c r="A250" s="17" t="s">
        <v>151</v>
      </c>
      <c r="B250" s="18" t="s">
        <v>122</v>
      </c>
      <c r="C250" s="18" t="s">
        <v>23</v>
      </c>
      <c r="D250" s="16">
        <f>D251+D252+D253</f>
        <v>996000</v>
      </c>
      <c r="E250" s="16">
        <f>E251+E252+E253</f>
        <v>100000</v>
      </c>
      <c r="F250" s="16">
        <f>F251+F252+F253</f>
        <v>1096000</v>
      </c>
      <c r="G250" s="78"/>
    </row>
    <row r="251" spans="1:7" ht="43.5" customHeight="1">
      <c r="A251" s="10" t="s">
        <v>152</v>
      </c>
      <c r="B251" s="11" t="s">
        <v>122</v>
      </c>
      <c r="C251" s="11" t="s">
        <v>24</v>
      </c>
      <c r="D251" s="12">
        <v>796000</v>
      </c>
      <c r="E251" s="45"/>
      <c r="F251" s="13">
        <f>D251+E251</f>
        <v>796000</v>
      </c>
      <c r="G251" s="78"/>
    </row>
    <row r="252" spans="1:7" ht="19.5" customHeight="1">
      <c r="A252" s="28" t="s">
        <v>256</v>
      </c>
      <c r="B252" s="11" t="s">
        <v>122</v>
      </c>
      <c r="C252" s="11" t="s">
        <v>257</v>
      </c>
      <c r="D252" s="12">
        <v>49200</v>
      </c>
      <c r="E252" s="45"/>
      <c r="F252" s="13">
        <f>D252+E252</f>
        <v>49200</v>
      </c>
      <c r="G252" s="78"/>
    </row>
    <row r="253" spans="1:7" ht="12.75">
      <c r="A253" s="10" t="s">
        <v>182</v>
      </c>
      <c r="B253" s="11" t="s">
        <v>122</v>
      </c>
      <c r="C253" s="11" t="s">
        <v>67</v>
      </c>
      <c r="D253" s="12">
        <v>150800</v>
      </c>
      <c r="E253" s="45">
        <v>100000</v>
      </c>
      <c r="F253" s="13">
        <f>D253+E253</f>
        <v>250800</v>
      </c>
      <c r="G253" s="78"/>
    </row>
    <row r="254" spans="1:7" ht="25.5" hidden="1">
      <c r="A254" s="27" t="s">
        <v>237</v>
      </c>
      <c r="B254" s="29" t="s">
        <v>238</v>
      </c>
      <c r="C254" s="30"/>
      <c r="D254" s="31">
        <f aca="true" t="shared" si="44" ref="D254:F255">D255</f>
        <v>0</v>
      </c>
      <c r="E254" s="46">
        <f t="shared" si="44"/>
        <v>0</v>
      </c>
      <c r="F254" s="31">
        <f t="shared" si="44"/>
        <v>0</v>
      </c>
      <c r="G254" s="78"/>
    </row>
    <row r="255" spans="1:7" ht="25.5" hidden="1">
      <c r="A255" s="27" t="s">
        <v>139</v>
      </c>
      <c r="B255" s="29" t="s">
        <v>238</v>
      </c>
      <c r="C255" s="30" t="s">
        <v>9</v>
      </c>
      <c r="D255" s="32">
        <f t="shared" si="44"/>
        <v>0</v>
      </c>
      <c r="E255" s="47">
        <f t="shared" si="44"/>
        <v>0</v>
      </c>
      <c r="F255" s="32">
        <f t="shared" si="44"/>
        <v>0</v>
      </c>
      <c r="G255" s="78"/>
    </row>
    <row r="256" spans="1:7" ht="25.5" hidden="1">
      <c r="A256" s="28" t="s">
        <v>140</v>
      </c>
      <c r="B256" s="33" t="s">
        <v>238</v>
      </c>
      <c r="C256" s="34" t="s">
        <v>10</v>
      </c>
      <c r="D256" s="35">
        <v>0</v>
      </c>
      <c r="E256" s="45"/>
      <c r="F256" s="13">
        <f>D256+E256</f>
        <v>0</v>
      </c>
      <c r="G256" s="78"/>
    </row>
    <row r="257" spans="1:7" ht="25.5">
      <c r="A257" s="17" t="s">
        <v>201</v>
      </c>
      <c r="B257" s="18" t="s">
        <v>123</v>
      </c>
      <c r="C257" s="18"/>
      <c r="D257" s="16">
        <f>D258</f>
        <v>2000000</v>
      </c>
      <c r="E257" s="44">
        <f>E258</f>
        <v>0</v>
      </c>
      <c r="F257" s="16">
        <f>F258</f>
        <v>2000000</v>
      </c>
      <c r="G257" s="78"/>
    </row>
    <row r="258" spans="1:7" ht="25.5">
      <c r="A258" s="17" t="s">
        <v>200</v>
      </c>
      <c r="B258" s="18" t="s">
        <v>124</v>
      </c>
      <c r="C258" s="18"/>
      <c r="D258" s="16">
        <f>D259+D261+D263+D265</f>
        <v>2000000</v>
      </c>
      <c r="E258" s="16">
        <f>E259+E261+E263+E265</f>
        <v>0</v>
      </c>
      <c r="F258" s="16">
        <f>F259+F261+F263+F265</f>
        <v>2000000</v>
      </c>
      <c r="G258" s="78"/>
    </row>
    <row r="259" spans="1:7" ht="25.5">
      <c r="A259" s="27" t="s">
        <v>139</v>
      </c>
      <c r="B259" s="18" t="s">
        <v>124</v>
      </c>
      <c r="C259" s="61" t="s">
        <v>9</v>
      </c>
      <c r="D259" s="42">
        <f>D260</f>
        <v>897804.72</v>
      </c>
      <c r="E259" s="42">
        <f>E260</f>
        <v>144633.6</v>
      </c>
      <c r="F259" s="42">
        <f>F260</f>
        <v>1042438.32</v>
      </c>
      <c r="G259" s="78"/>
    </row>
    <row r="260" spans="1:7" ht="25.5">
      <c r="A260" s="28" t="s">
        <v>140</v>
      </c>
      <c r="B260" s="11" t="s">
        <v>124</v>
      </c>
      <c r="C260" s="59" t="s">
        <v>10</v>
      </c>
      <c r="D260" s="60">
        <v>897804.72</v>
      </c>
      <c r="E260" s="13">
        <v>144633.6</v>
      </c>
      <c r="F260" s="13">
        <f>D260+E260</f>
        <v>1042438.32</v>
      </c>
      <c r="G260" s="78"/>
    </row>
    <row r="261" spans="1:7" ht="12.75">
      <c r="A261" s="28" t="s">
        <v>147</v>
      </c>
      <c r="B261" s="18" t="s">
        <v>124</v>
      </c>
      <c r="C261" s="61" t="s">
        <v>19</v>
      </c>
      <c r="D261" s="42">
        <f>D262</f>
        <v>50786</v>
      </c>
      <c r="E261" s="42">
        <f>E262</f>
        <v>0</v>
      </c>
      <c r="F261" s="42">
        <f>F262</f>
        <v>50786</v>
      </c>
      <c r="G261" s="78"/>
    </row>
    <row r="262" spans="1:7" ht="12.75">
      <c r="A262" s="28" t="s">
        <v>149</v>
      </c>
      <c r="B262" s="11" t="s">
        <v>124</v>
      </c>
      <c r="C262" s="59" t="s">
        <v>21</v>
      </c>
      <c r="D262" s="13">
        <v>50786</v>
      </c>
      <c r="E262" s="13"/>
      <c r="F262" s="13">
        <f>D262+E262</f>
        <v>50786</v>
      </c>
      <c r="G262" s="78"/>
    </row>
    <row r="263" spans="1:7" ht="25.5">
      <c r="A263" s="28" t="s">
        <v>143</v>
      </c>
      <c r="B263" s="18" t="s">
        <v>124</v>
      </c>
      <c r="C263" s="61" t="s">
        <v>13</v>
      </c>
      <c r="D263" s="42">
        <f>D264</f>
        <v>300000</v>
      </c>
      <c r="E263" s="42">
        <f>E264</f>
        <v>0</v>
      </c>
      <c r="F263" s="42">
        <f>F264</f>
        <v>300000</v>
      </c>
      <c r="G263" s="78"/>
    </row>
    <row r="264" spans="1:7" ht="12.75">
      <c r="A264" s="28" t="s">
        <v>179</v>
      </c>
      <c r="B264" s="11" t="s">
        <v>124</v>
      </c>
      <c r="C264" s="59" t="s">
        <v>63</v>
      </c>
      <c r="D264" s="13">
        <v>300000</v>
      </c>
      <c r="E264" s="13"/>
      <c r="F264" s="13">
        <f>D264+E264</f>
        <v>300000</v>
      </c>
      <c r="G264" s="78"/>
    </row>
    <row r="265" spans="1:7" ht="12.75">
      <c r="A265" s="17" t="s">
        <v>151</v>
      </c>
      <c r="B265" s="18" t="s">
        <v>124</v>
      </c>
      <c r="C265" s="18" t="s">
        <v>23</v>
      </c>
      <c r="D265" s="16">
        <f>D266</f>
        <v>751409.28</v>
      </c>
      <c r="E265" s="16">
        <f>E266</f>
        <v>-144633.6</v>
      </c>
      <c r="F265" s="16">
        <f>F266</f>
        <v>606775.68</v>
      </c>
      <c r="G265" s="78"/>
    </row>
    <row r="266" spans="1:7" ht="15.75" customHeight="1">
      <c r="A266" s="10" t="s">
        <v>199</v>
      </c>
      <c r="B266" s="11" t="s">
        <v>124</v>
      </c>
      <c r="C266" s="59" t="s">
        <v>125</v>
      </c>
      <c r="D266" s="60">
        <v>751409.28</v>
      </c>
      <c r="E266" s="13">
        <v>-144633.6</v>
      </c>
      <c r="F266" s="13">
        <f>D266+E266</f>
        <v>606775.68</v>
      </c>
      <c r="G266" s="78"/>
    </row>
    <row r="267" spans="1:7" ht="25.5">
      <c r="A267" s="17" t="s">
        <v>198</v>
      </c>
      <c r="B267" s="18" t="s">
        <v>126</v>
      </c>
      <c r="C267" s="18"/>
      <c r="D267" s="16">
        <f aca="true" t="shared" si="45" ref="D267:F269">D268</f>
        <v>4120000</v>
      </c>
      <c r="E267" s="44">
        <f t="shared" si="45"/>
        <v>255990</v>
      </c>
      <c r="F267" s="16">
        <f t="shared" si="45"/>
        <v>4375990</v>
      </c>
      <c r="G267" s="78"/>
    </row>
    <row r="268" spans="1:7" ht="31.5" customHeight="1">
      <c r="A268" s="17" t="s">
        <v>197</v>
      </c>
      <c r="B268" s="18" t="s">
        <v>127</v>
      </c>
      <c r="C268" s="18"/>
      <c r="D268" s="16">
        <f t="shared" si="45"/>
        <v>4120000</v>
      </c>
      <c r="E268" s="44">
        <f t="shared" si="45"/>
        <v>255990</v>
      </c>
      <c r="F268" s="16">
        <f t="shared" si="45"/>
        <v>4375990</v>
      </c>
      <c r="G268" s="78"/>
    </row>
    <row r="269" spans="1:7" ht="12.75">
      <c r="A269" s="17" t="s">
        <v>151</v>
      </c>
      <c r="B269" s="18" t="s">
        <v>127</v>
      </c>
      <c r="C269" s="18" t="s">
        <v>23</v>
      </c>
      <c r="D269" s="16">
        <f t="shared" si="45"/>
        <v>4120000</v>
      </c>
      <c r="E269" s="44">
        <f t="shared" si="45"/>
        <v>255990</v>
      </c>
      <c r="F269" s="16">
        <f t="shared" si="45"/>
        <v>4375990</v>
      </c>
      <c r="G269" s="78"/>
    </row>
    <row r="270" spans="1:7" ht="43.5" customHeight="1">
      <c r="A270" s="10" t="s">
        <v>152</v>
      </c>
      <c r="B270" s="11" t="s">
        <v>127</v>
      </c>
      <c r="C270" s="11" t="s">
        <v>24</v>
      </c>
      <c r="D270" s="12">
        <v>4120000</v>
      </c>
      <c r="E270" s="45">
        <v>255990</v>
      </c>
      <c r="F270" s="13">
        <f>D270+E270</f>
        <v>4375990</v>
      </c>
      <c r="G270" s="78"/>
    </row>
    <row r="271" spans="1:7" ht="43.5" customHeight="1">
      <c r="A271" s="27" t="s">
        <v>250</v>
      </c>
      <c r="B271" s="54" t="s">
        <v>252</v>
      </c>
      <c r="C271" s="55"/>
      <c r="D271" s="31">
        <f>D272</f>
        <v>651310</v>
      </c>
      <c r="E271" s="31">
        <f aca="true" t="shared" si="46" ref="E271:F273">E272</f>
        <v>0</v>
      </c>
      <c r="F271" s="31">
        <f t="shared" si="46"/>
        <v>651310</v>
      </c>
      <c r="G271" s="78"/>
    </row>
    <row r="272" spans="1:7" ht="43.5" customHeight="1">
      <c r="A272" s="27" t="s">
        <v>251</v>
      </c>
      <c r="B272" s="54" t="s">
        <v>253</v>
      </c>
      <c r="C272" s="55"/>
      <c r="D272" s="31">
        <f>D273</f>
        <v>651310</v>
      </c>
      <c r="E272" s="31">
        <f t="shared" si="46"/>
        <v>0</v>
      </c>
      <c r="F272" s="31">
        <f t="shared" si="46"/>
        <v>651310</v>
      </c>
      <c r="G272" s="78"/>
    </row>
    <row r="273" spans="1:7" ht="43.5" customHeight="1">
      <c r="A273" s="27" t="s">
        <v>176</v>
      </c>
      <c r="B273" s="54" t="s">
        <v>253</v>
      </c>
      <c r="C273" s="55" t="s">
        <v>60</v>
      </c>
      <c r="D273" s="31">
        <f>D274</f>
        <v>651310</v>
      </c>
      <c r="E273" s="31">
        <f t="shared" si="46"/>
        <v>0</v>
      </c>
      <c r="F273" s="31">
        <f t="shared" si="46"/>
        <v>651310</v>
      </c>
      <c r="G273" s="78"/>
    </row>
    <row r="274" spans="1:7" ht="30.75" customHeight="1">
      <c r="A274" s="28" t="s">
        <v>204</v>
      </c>
      <c r="B274" s="56" t="s">
        <v>253</v>
      </c>
      <c r="C274" s="57" t="s">
        <v>113</v>
      </c>
      <c r="D274" s="45">
        <v>651310</v>
      </c>
      <c r="E274" s="45"/>
      <c r="F274" s="13">
        <f>D274+E274</f>
        <v>651310</v>
      </c>
      <c r="G274" s="78"/>
    </row>
    <row r="275" spans="1:7" ht="38.25">
      <c r="A275" s="17" t="s">
        <v>196</v>
      </c>
      <c r="B275" s="18" t="s">
        <v>128</v>
      </c>
      <c r="C275" s="18"/>
      <c r="D275" s="16">
        <f aca="true" t="shared" si="47" ref="D275:F277">D276</f>
        <v>50000</v>
      </c>
      <c r="E275" s="44">
        <f t="shared" si="47"/>
        <v>0</v>
      </c>
      <c r="F275" s="16">
        <f t="shared" si="47"/>
        <v>50000</v>
      </c>
      <c r="G275" s="78"/>
    </row>
    <row r="276" spans="1:7" ht="38.25">
      <c r="A276" s="17" t="s">
        <v>195</v>
      </c>
      <c r="B276" s="18" t="s">
        <v>129</v>
      </c>
      <c r="C276" s="18"/>
      <c r="D276" s="16">
        <f t="shared" si="47"/>
        <v>50000</v>
      </c>
      <c r="E276" s="44">
        <f t="shared" si="47"/>
        <v>0</v>
      </c>
      <c r="F276" s="16">
        <f t="shared" si="47"/>
        <v>50000</v>
      </c>
      <c r="G276" s="78"/>
    </row>
    <row r="277" spans="1:7" ht="25.5">
      <c r="A277" s="17" t="s">
        <v>139</v>
      </c>
      <c r="B277" s="18" t="s">
        <v>129</v>
      </c>
      <c r="C277" s="18" t="s">
        <v>9</v>
      </c>
      <c r="D277" s="16">
        <f t="shared" si="47"/>
        <v>50000</v>
      </c>
      <c r="E277" s="44">
        <f t="shared" si="47"/>
        <v>0</v>
      </c>
      <c r="F277" s="16">
        <f t="shared" si="47"/>
        <v>50000</v>
      </c>
      <c r="G277" s="78"/>
    </row>
    <row r="278" spans="1:7" ht="25.5">
      <c r="A278" s="10" t="s">
        <v>140</v>
      </c>
      <c r="B278" s="11" t="s">
        <v>129</v>
      </c>
      <c r="C278" s="11" t="s">
        <v>10</v>
      </c>
      <c r="D278" s="12">
        <v>50000</v>
      </c>
      <c r="E278" s="45"/>
      <c r="F278" s="13">
        <f>D278+E278</f>
        <v>50000</v>
      </c>
      <c r="G278" s="78"/>
    </row>
    <row r="279" spans="1:7" ht="42.75" customHeight="1">
      <c r="A279" s="17" t="s">
        <v>194</v>
      </c>
      <c r="B279" s="18" t="s">
        <v>130</v>
      </c>
      <c r="C279" s="18"/>
      <c r="D279" s="16">
        <f aca="true" t="shared" si="48" ref="D279:F281">D280</f>
        <v>100000</v>
      </c>
      <c r="E279" s="44">
        <f t="shared" si="48"/>
        <v>0</v>
      </c>
      <c r="F279" s="16">
        <f t="shared" si="48"/>
        <v>100000</v>
      </c>
      <c r="G279" s="78"/>
    </row>
    <row r="280" spans="1:7" ht="12.75">
      <c r="A280" s="17" t="s">
        <v>193</v>
      </c>
      <c r="B280" s="18" t="s">
        <v>131</v>
      </c>
      <c r="C280" s="18"/>
      <c r="D280" s="16">
        <f t="shared" si="48"/>
        <v>100000</v>
      </c>
      <c r="E280" s="44">
        <f t="shared" si="48"/>
        <v>0</v>
      </c>
      <c r="F280" s="16">
        <f t="shared" si="48"/>
        <v>100000</v>
      </c>
      <c r="G280" s="78"/>
    </row>
    <row r="281" spans="1:7" ht="12.75">
      <c r="A281" s="17" t="s">
        <v>155</v>
      </c>
      <c r="B281" s="18" t="s">
        <v>131</v>
      </c>
      <c r="C281" s="18" t="s">
        <v>27</v>
      </c>
      <c r="D281" s="16">
        <f t="shared" si="48"/>
        <v>100000</v>
      </c>
      <c r="E281" s="44">
        <f t="shared" si="48"/>
        <v>0</v>
      </c>
      <c r="F281" s="16">
        <f t="shared" si="48"/>
        <v>100000</v>
      </c>
      <c r="G281" s="78"/>
    </row>
    <row r="282" spans="1:7" ht="12.75">
      <c r="A282" s="10" t="s">
        <v>156</v>
      </c>
      <c r="B282" s="11" t="s">
        <v>131</v>
      </c>
      <c r="C282" s="11" t="s">
        <v>28</v>
      </c>
      <c r="D282" s="12">
        <v>100000</v>
      </c>
      <c r="E282" s="45"/>
      <c r="F282" s="13">
        <f>D282+E282</f>
        <v>100000</v>
      </c>
      <c r="G282" s="78"/>
    </row>
    <row r="283" spans="1:7" ht="42" customHeight="1">
      <c r="A283" s="14" t="s">
        <v>135</v>
      </c>
      <c r="B283" s="15" t="s">
        <v>132</v>
      </c>
      <c r="C283" s="15"/>
      <c r="D283" s="16">
        <f>D284</f>
        <v>23996617.409999996</v>
      </c>
      <c r="E283" s="16">
        <f>E284</f>
        <v>0</v>
      </c>
      <c r="F283" s="16">
        <f>F284</f>
        <v>23996617.41</v>
      </c>
      <c r="G283" s="78"/>
    </row>
    <row r="284" spans="1:7" ht="42" customHeight="1">
      <c r="A284" s="17" t="s">
        <v>192</v>
      </c>
      <c r="B284" s="18" t="s">
        <v>133</v>
      </c>
      <c r="C284" s="18"/>
      <c r="D284" s="16">
        <f>D285+D288+D291+D295+D300</f>
        <v>23996617.409999996</v>
      </c>
      <c r="E284" s="16">
        <f>E285+E288+E291+E295+E300</f>
        <v>0</v>
      </c>
      <c r="F284" s="16">
        <f>F285+F288+F291+F295+F300</f>
        <v>23996617.41</v>
      </c>
      <c r="G284" s="78"/>
    </row>
    <row r="285" spans="1:7" ht="19.5" customHeight="1">
      <c r="A285" s="27" t="s">
        <v>260</v>
      </c>
      <c r="B285" s="29" t="s">
        <v>259</v>
      </c>
      <c r="C285" s="29"/>
      <c r="D285" s="16">
        <f aca="true" t="shared" si="49" ref="D285:F286">D286</f>
        <v>70311.46</v>
      </c>
      <c r="E285" s="16">
        <f t="shared" si="49"/>
        <v>0</v>
      </c>
      <c r="F285" s="16">
        <f t="shared" si="49"/>
        <v>70311.46</v>
      </c>
      <c r="G285" s="78"/>
    </row>
    <row r="286" spans="1:7" ht="34.5" customHeight="1">
      <c r="A286" s="27" t="s">
        <v>139</v>
      </c>
      <c r="B286" s="29" t="s">
        <v>259</v>
      </c>
      <c r="C286" s="29" t="s">
        <v>9</v>
      </c>
      <c r="D286" s="16">
        <f t="shared" si="49"/>
        <v>70311.46</v>
      </c>
      <c r="E286" s="16">
        <f t="shared" si="49"/>
        <v>0</v>
      </c>
      <c r="F286" s="16">
        <f t="shared" si="49"/>
        <v>70311.46</v>
      </c>
      <c r="G286" s="78"/>
    </row>
    <row r="287" spans="1:7" ht="30.75" customHeight="1">
      <c r="A287" s="28" t="s">
        <v>140</v>
      </c>
      <c r="B287" s="33" t="s">
        <v>259</v>
      </c>
      <c r="C287" s="33" t="s">
        <v>10</v>
      </c>
      <c r="D287" s="13">
        <v>70311.46</v>
      </c>
      <c r="E287" s="45"/>
      <c r="F287" s="13">
        <f>D287+E287</f>
        <v>70311.46</v>
      </c>
      <c r="G287" s="78"/>
    </row>
    <row r="288" spans="1:7" ht="44.25" customHeight="1">
      <c r="A288" s="67" t="s">
        <v>191</v>
      </c>
      <c r="B288" s="18" t="s">
        <v>134</v>
      </c>
      <c r="C288" s="18"/>
      <c r="D288" s="16">
        <f aca="true" t="shared" si="50" ref="D288:F289">D289</f>
        <v>1302989.49</v>
      </c>
      <c r="E288" s="44">
        <f t="shared" si="50"/>
        <v>-16465.46</v>
      </c>
      <c r="F288" s="16">
        <f t="shared" si="50"/>
        <v>1286524.03</v>
      </c>
      <c r="G288" s="78"/>
    </row>
    <row r="289" spans="1:7" ht="29.25" customHeight="1">
      <c r="A289" s="17" t="s">
        <v>139</v>
      </c>
      <c r="B289" s="18" t="s">
        <v>134</v>
      </c>
      <c r="C289" s="18" t="s">
        <v>9</v>
      </c>
      <c r="D289" s="16">
        <f t="shared" si="50"/>
        <v>1302989.49</v>
      </c>
      <c r="E289" s="44">
        <f t="shared" si="50"/>
        <v>-16465.46</v>
      </c>
      <c r="F289" s="16">
        <f t="shared" si="50"/>
        <v>1286524.03</v>
      </c>
      <c r="G289" s="78"/>
    </row>
    <row r="290" spans="1:7" ht="28.5" customHeight="1">
      <c r="A290" s="72" t="s">
        <v>140</v>
      </c>
      <c r="B290" s="70" t="s">
        <v>134</v>
      </c>
      <c r="C290" s="70" t="s">
        <v>10</v>
      </c>
      <c r="D290" s="53">
        <v>1302989.49</v>
      </c>
      <c r="E290" s="62">
        <v>-16465.46</v>
      </c>
      <c r="F290" s="63">
        <f>D290+E290</f>
        <v>1286524.03</v>
      </c>
      <c r="G290" s="84"/>
    </row>
    <row r="291" spans="1:7" ht="28.5" customHeight="1">
      <c r="A291" s="27" t="s">
        <v>191</v>
      </c>
      <c r="B291" s="29" t="s">
        <v>266</v>
      </c>
      <c r="C291" s="76"/>
      <c r="D291" s="42">
        <f>D292</f>
        <v>11723187.51</v>
      </c>
      <c r="E291" s="42">
        <f>E292</f>
        <v>16465.46</v>
      </c>
      <c r="F291" s="42">
        <f>F292</f>
        <v>11739652.97</v>
      </c>
      <c r="G291" s="84"/>
    </row>
    <row r="292" spans="1:7" ht="28.5" customHeight="1">
      <c r="A292" s="27" t="s">
        <v>139</v>
      </c>
      <c r="B292" s="29" t="s">
        <v>266</v>
      </c>
      <c r="C292" s="29" t="s">
        <v>9</v>
      </c>
      <c r="D292" s="42">
        <f>D293+D294</f>
        <v>11723187.51</v>
      </c>
      <c r="E292" s="42">
        <f>E293+E294</f>
        <v>16465.46</v>
      </c>
      <c r="F292" s="42">
        <f>F293+F294</f>
        <v>11739652.97</v>
      </c>
      <c r="G292" s="84"/>
    </row>
    <row r="293" spans="1:7" ht="40.5" customHeight="1">
      <c r="A293" s="28" t="s">
        <v>268</v>
      </c>
      <c r="B293" s="33" t="s">
        <v>266</v>
      </c>
      <c r="C293" s="34" t="s">
        <v>10</v>
      </c>
      <c r="D293" s="75">
        <v>359106.51</v>
      </c>
      <c r="E293" s="75">
        <v>16465.46</v>
      </c>
      <c r="F293" s="69">
        <f>D293+E293</f>
        <v>375571.97000000003</v>
      </c>
      <c r="G293" s="84"/>
    </row>
    <row r="294" spans="1:7" ht="41.25" customHeight="1">
      <c r="A294" s="28" t="s">
        <v>269</v>
      </c>
      <c r="B294" s="33" t="s">
        <v>266</v>
      </c>
      <c r="C294" s="33" t="s">
        <v>10</v>
      </c>
      <c r="D294" s="64">
        <v>11364081</v>
      </c>
      <c r="E294" s="64"/>
      <c r="F294" s="69">
        <f>D294+E294</f>
        <v>11364081</v>
      </c>
      <c r="G294" s="78"/>
    </row>
    <row r="295" spans="1:7" ht="41.25" customHeight="1" hidden="1">
      <c r="A295" s="17" t="s">
        <v>191</v>
      </c>
      <c r="B295" s="18" t="s">
        <v>136</v>
      </c>
      <c r="C295" s="18"/>
      <c r="D295" s="16">
        <f>D296+D298</f>
        <v>0</v>
      </c>
      <c r="E295" s="16">
        <f>E296+E298</f>
        <v>0</v>
      </c>
      <c r="F295" s="16">
        <f>F296+F298</f>
        <v>0</v>
      </c>
      <c r="G295" s="78"/>
    </row>
    <row r="296" spans="1:7" ht="27" customHeight="1" hidden="1">
      <c r="A296" s="17" t="s">
        <v>139</v>
      </c>
      <c r="B296" s="18" t="s">
        <v>136</v>
      </c>
      <c r="C296" s="18" t="s">
        <v>9</v>
      </c>
      <c r="D296" s="16">
        <f aca="true" t="shared" si="51" ref="D296:F298">D297</f>
        <v>0</v>
      </c>
      <c r="E296" s="44">
        <f t="shared" si="51"/>
        <v>0</v>
      </c>
      <c r="F296" s="16">
        <f t="shared" si="51"/>
        <v>0</v>
      </c>
      <c r="G296" s="78"/>
    </row>
    <row r="297" spans="1:7" ht="27.75" customHeight="1" hidden="1">
      <c r="A297" s="4" t="s">
        <v>140</v>
      </c>
      <c r="B297" s="5" t="s">
        <v>136</v>
      </c>
      <c r="C297" s="5" t="s">
        <v>10</v>
      </c>
      <c r="D297" s="12"/>
      <c r="E297" s="45"/>
      <c r="F297" s="13">
        <f>D297+E297</f>
        <v>0</v>
      </c>
      <c r="G297" s="78"/>
    </row>
    <row r="298" spans="1:7" ht="30" customHeight="1" hidden="1">
      <c r="A298" s="17" t="s">
        <v>258</v>
      </c>
      <c r="B298" s="18" t="s">
        <v>136</v>
      </c>
      <c r="C298" s="18" t="s">
        <v>9</v>
      </c>
      <c r="D298" s="16">
        <f t="shared" si="51"/>
        <v>0</v>
      </c>
      <c r="E298" s="44">
        <f t="shared" si="51"/>
        <v>0</v>
      </c>
      <c r="F298" s="16">
        <f t="shared" si="51"/>
        <v>0</v>
      </c>
      <c r="G298" s="78"/>
    </row>
    <row r="299" spans="1:7" ht="27.75" customHeight="1" hidden="1">
      <c r="A299" s="4" t="s">
        <v>140</v>
      </c>
      <c r="B299" s="5" t="s">
        <v>136</v>
      </c>
      <c r="C299" s="5" t="s">
        <v>10</v>
      </c>
      <c r="D299" s="12"/>
      <c r="E299" s="45"/>
      <c r="F299" s="13">
        <f>D299+E299</f>
        <v>0</v>
      </c>
      <c r="G299" s="78"/>
    </row>
    <row r="300" spans="1:7" ht="38.25">
      <c r="A300" s="27" t="s">
        <v>191</v>
      </c>
      <c r="B300" s="29" t="s">
        <v>261</v>
      </c>
      <c r="C300" s="29"/>
      <c r="D300" s="16">
        <f>D301</f>
        <v>10900128.95</v>
      </c>
      <c r="E300" s="16">
        <f>E301</f>
        <v>0</v>
      </c>
      <c r="F300" s="16">
        <f>F301</f>
        <v>10900128.95</v>
      </c>
      <c r="G300" s="78"/>
    </row>
    <row r="301" spans="1:7" ht="38.25">
      <c r="A301" s="27" t="s">
        <v>267</v>
      </c>
      <c r="B301" s="29" t="s">
        <v>261</v>
      </c>
      <c r="C301" s="29" t="s">
        <v>9</v>
      </c>
      <c r="D301" s="16">
        <f>D302+D303</f>
        <v>10900128.95</v>
      </c>
      <c r="E301" s="16">
        <f>E302+E303</f>
        <v>0</v>
      </c>
      <c r="F301" s="16">
        <f>F302+F303</f>
        <v>10900128.95</v>
      </c>
      <c r="G301" s="78"/>
    </row>
    <row r="302" spans="1:7" ht="38.25">
      <c r="A302" s="28" t="s">
        <v>268</v>
      </c>
      <c r="B302" s="33" t="s">
        <v>261</v>
      </c>
      <c r="C302" s="33" t="s">
        <v>10</v>
      </c>
      <c r="D302" s="45">
        <v>337904</v>
      </c>
      <c r="E302" s="45"/>
      <c r="F302" s="13">
        <f>D302+E302</f>
        <v>337904</v>
      </c>
      <c r="G302" s="78"/>
    </row>
    <row r="303" spans="1:7" ht="42" customHeight="1">
      <c r="A303" s="28" t="s">
        <v>269</v>
      </c>
      <c r="B303" s="33" t="s">
        <v>261</v>
      </c>
      <c r="C303" s="33" t="s">
        <v>10</v>
      </c>
      <c r="D303" s="45">
        <v>10562224.95</v>
      </c>
      <c r="E303" s="45"/>
      <c r="F303" s="13">
        <f>D303+E303</f>
        <v>10562224.95</v>
      </c>
      <c r="G303" s="78"/>
    </row>
  </sheetData>
  <sheetProtection/>
  <mergeCells count="2">
    <mergeCell ref="A13:F13"/>
    <mergeCell ref="A12:F12"/>
  </mergeCells>
  <printOptions/>
  <pageMargins left="0.6299212598425197" right="0.07874015748031496" top="0" bottom="0" header="0.5118110236220472" footer="0"/>
  <pageSetup horizontalDpi="600" verticalDpi="600" orientation="portrait" paperSize="9" scale="80" r:id="rId1"/>
  <ignoredErrors>
    <ignoredError sqref="F266 F133 F274 F287 F1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ДУМА</cp:lastModifiedBy>
  <cp:lastPrinted>2018-11-20T09:31:54Z</cp:lastPrinted>
  <dcterms:created xsi:type="dcterms:W3CDTF">2014-12-18T06:29:51Z</dcterms:created>
  <dcterms:modified xsi:type="dcterms:W3CDTF">2018-12-12T05:27:16Z</dcterms:modified>
  <cp:category/>
  <cp:version/>
  <cp:contentType/>
  <cp:contentStatus/>
</cp:coreProperties>
</file>